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fbc875c973a6d0af/Bureaublad/2026/NKclubs/"/>
    </mc:Choice>
  </mc:AlternateContent>
  <xr:revisionPtr revIDLastSave="0" documentId="8_{41EE227A-C118-4A5D-8555-E0AB25BCC865}" xr6:coauthVersionLast="47" xr6:coauthVersionMax="47" xr10:uidLastSave="{00000000-0000-0000-0000-000000000000}"/>
  <bookViews>
    <workbookView xWindow="504" yWindow="1380" windowWidth="22536" windowHeight="11580" xr2:uid="{00000000-000D-0000-FFFF-FFFF00000000}"/>
  </bookViews>
  <sheets>
    <sheet name="dag 1" sheetId="2" r:id="rId1"/>
    <sheet name="gegevens" sheetId="3" r:id="rId2"/>
  </sheets>
  <definedNames>
    <definedName name="_xlnm.Print_Area" localSheetId="0">'dag 1'!$A$1:$M$63</definedName>
    <definedName name="afstand">gegevens!$A$1:$A$10</definedName>
    <definedName name="catagorie">gegevens!$B$1:$B$31</definedName>
    <definedName name="tijd">gegevens!$C$1:$C$39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2" l="1"/>
  <c r="M50" i="2"/>
  <c r="M51" i="2"/>
  <c r="M48" i="2"/>
  <c r="M47" i="2"/>
  <c r="M45" i="2"/>
  <c r="M44" i="2"/>
  <c r="M32" i="2"/>
  <c r="M46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3" i="2"/>
  <c r="M34" i="2"/>
  <c r="M35" i="2"/>
  <c r="M36" i="2"/>
  <c r="M37" i="2"/>
  <c r="M38" i="2"/>
  <c r="M39" i="2"/>
  <c r="M40" i="2"/>
  <c r="M41" i="2"/>
  <c r="M42" i="2"/>
  <c r="M43" i="2"/>
  <c r="D51" i="2"/>
  <c r="E51" i="2"/>
  <c r="G51" i="2" s="1"/>
  <c r="D26" i="2"/>
  <c r="E26" i="2" s="1"/>
  <c r="G26" i="2" s="1"/>
  <c r="D22" i="2"/>
  <c r="E22" i="2" s="1"/>
  <c r="G22" i="2" s="1"/>
  <c r="D23" i="2"/>
  <c r="E23" i="2"/>
  <c r="G23" i="2" s="1"/>
  <c r="D19" i="2"/>
  <c r="E19" i="2" s="1"/>
  <c r="G19" i="2" s="1"/>
  <c r="D32" i="2"/>
  <c r="G32" i="2" s="1"/>
  <c r="D31" i="2"/>
  <c r="E31" i="2" s="1"/>
  <c r="G31" i="2" s="1"/>
  <c r="D29" i="2"/>
  <c r="E29" i="2" s="1"/>
  <c r="G29" i="2" s="1"/>
  <c r="D25" i="2"/>
  <c r="E25" i="2" s="1"/>
  <c r="G25" i="2" s="1"/>
  <c r="D21" i="2"/>
  <c r="E21" i="2" s="1"/>
  <c r="G21" i="2" s="1"/>
  <c r="D18" i="2"/>
  <c r="E18" i="2"/>
  <c r="G18" i="2"/>
  <c r="D40" i="2"/>
  <c r="G40" i="2"/>
  <c r="D42" i="2"/>
  <c r="G42" i="2" s="1"/>
  <c r="D41" i="2"/>
  <c r="E41" i="2"/>
  <c r="G41" i="2" s="1"/>
  <c r="D39" i="2"/>
  <c r="E39" i="2" s="1"/>
  <c r="G39" i="2" s="1"/>
  <c r="D30" i="2"/>
  <c r="G30" i="2"/>
  <c r="D33" i="2"/>
  <c r="G33" i="2"/>
  <c r="D34" i="2"/>
  <c r="E34" i="2" s="1"/>
  <c r="G34" i="2" s="1"/>
  <c r="D35" i="2"/>
  <c r="G35" i="2" s="1"/>
  <c r="D36" i="2"/>
  <c r="E36" i="2"/>
  <c r="G36" i="2" s="1"/>
  <c r="D37" i="2"/>
  <c r="G37" i="2"/>
  <c r="D44" i="2"/>
  <c r="E44" i="2"/>
  <c r="G44" i="2"/>
  <c r="D45" i="2"/>
  <c r="G45" i="2"/>
  <c r="D47" i="2"/>
  <c r="E47" i="2" s="1"/>
  <c r="G47" i="2" s="1"/>
  <c r="D48" i="2"/>
  <c r="G48" i="2" s="1"/>
  <c r="I14" i="2"/>
  <c r="K3" i="2" s="1"/>
  <c r="D15" i="2"/>
  <c r="E15" i="2"/>
  <c r="G15" i="2" s="1"/>
  <c r="D27" i="2"/>
  <c r="E27" i="2" s="1"/>
  <c r="G27" i="2" s="1"/>
  <c r="K4" i="2"/>
  <c r="E14" i="2"/>
  <c r="G14" i="2"/>
  <c r="D16" i="2"/>
  <c r="E16" i="2" s="1"/>
  <c r="G16" i="2" s="1"/>
  <c r="D50" i="2"/>
  <c r="E50" i="2" s="1"/>
  <c r="G50" i="2" s="1"/>
  <c r="D53" i="2"/>
  <c r="E53" i="2"/>
  <c r="G53" i="2" s="1"/>
  <c r="I53" i="2"/>
  <c r="M53" i="2"/>
  <c r="D54" i="2"/>
  <c r="E54" i="2" s="1"/>
  <c r="G54" i="2" s="1"/>
  <c r="I54" i="2"/>
  <c r="M54" i="2"/>
  <c r="D55" i="2"/>
  <c r="E55" i="2"/>
  <c r="G55" i="2" s="1"/>
  <c r="I55" i="2"/>
  <c r="M55" i="2"/>
  <c r="D56" i="2"/>
  <c r="E56" i="2" s="1"/>
  <c r="G56" i="2" s="1"/>
  <c r="I56" i="2"/>
  <c r="M56" i="2"/>
  <c r="D57" i="2"/>
  <c r="E57" i="2"/>
  <c r="G57" i="2" s="1"/>
  <c r="I57" i="2"/>
  <c r="M57" i="2"/>
  <c r="D58" i="2"/>
  <c r="E58" i="2" s="1"/>
  <c r="G58" i="2" s="1"/>
  <c r="J58" i="2" s="1"/>
  <c r="I58" i="2"/>
  <c r="M58" i="2"/>
  <c r="D59" i="2"/>
  <c r="E59" i="2"/>
  <c r="G59" i="2" s="1"/>
  <c r="J59" i="2" s="1"/>
  <c r="I59" i="2"/>
  <c r="M59" i="2"/>
  <c r="D61" i="2"/>
  <c r="E61" i="2" s="1"/>
  <c r="G61" i="2" s="1"/>
  <c r="I61" i="2"/>
  <c r="M61" i="2"/>
  <c r="G62" i="2"/>
  <c r="I62" i="2"/>
  <c r="M62" i="2"/>
  <c r="J14" i="2"/>
  <c r="I15" i="2" s="1"/>
  <c r="J15" i="2" s="1"/>
  <c r="J62" i="2" l="1"/>
  <c r="J54" i="2"/>
  <c r="J57" i="2"/>
  <c r="J61" i="2"/>
  <c r="J53" i="2"/>
  <c r="J56" i="2"/>
  <c r="J55" i="2"/>
  <c r="I16" i="2"/>
  <c r="J16" i="2" s="1"/>
  <c r="I17" i="2" s="1"/>
  <c r="J17" i="2" s="1"/>
  <c r="I18" i="2" s="1"/>
  <c r="J18" i="2" s="1"/>
  <c r="I19" i="2" s="1"/>
  <c r="J19" i="2" s="1"/>
  <c r="I20" i="2" s="1"/>
  <c r="J20" i="2" s="1"/>
  <c r="I21" i="2" s="1"/>
  <c r="J21" i="2" s="1"/>
  <c r="I22" i="2" s="1"/>
  <c r="J22" i="2" s="1"/>
  <c r="I23" i="2" s="1"/>
  <c r="J23" i="2" s="1"/>
  <c r="I24" i="2" s="1"/>
  <c r="J24" i="2" s="1"/>
  <c r="I25" i="2" s="1"/>
  <c r="J25" i="2" s="1"/>
  <c r="I26" i="2" s="1"/>
  <c r="J26" i="2" s="1"/>
  <c r="I27" i="2" s="1"/>
  <c r="J27" i="2" s="1"/>
  <c r="I28" i="2" s="1"/>
  <c r="J28" i="2" s="1"/>
  <c r="I29" i="2" s="1"/>
  <c r="J29" i="2" s="1"/>
  <c r="I30" i="2" s="1"/>
  <c r="J30" i="2" s="1"/>
  <c r="I31" i="2" s="1"/>
  <c r="J31" i="2" s="1"/>
  <c r="I32" i="2" s="1"/>
  <c r="J32" i="2" s="1"/>
  <c r="I33" i="2" s="1"/>
  <c r="J33" i="2" s="1"/>
  <c r="I34" i="2" s="1"/>
  <c r="J34" i="2" s="1"/>
  <c r="I35" i="2" s="1"/>
  <c r="J35" i="2" s="1"/>
  <c r="I36" i="2" s="1"/>
  <c r="J36" i="2" s="1"/>
  <c r="I37" i="2" s="1"/>
  <c r="J37" i="2" s="1"/>
  <c r="I38" i="2" s="1"/>
  <c r="J38" i="2" s="1"/>
  <c r="I39" i="2" s="1"/>
  <c r="J39" i="2" s="1"/>
  <c r="I40" i="2" s="1"/>
  <c r="J40" i="2" s="1"/>
  <c r="I41" i="2" s="1"/>
  <c r="J41" i="2" s="1"/>
  <c r="I42" i="2" s="1"/>
  <c r="J42" i="2" s="1"/>
  <c r="I43" i="2" s="1"/>
  <c r="J43" i="2" s="1"/>
  <c r="I44" i="2" s="1"/>
  <c r="J44" i="2" s="1"/>
  <c r="I45" i="2" s="1"/>
  <c r="J45" i="2" s="1"/>
  <c r="I46" i="2" s="1"/>
  <c r="J46" i="2" s="1"/>
  <c r="I47" i="2" s="1"/>
  <c r="J47" i="2" s="1"/>
  <c r="I48" i="2" s="1"/>
  <c r="J48" i="2" s="1"/>
  <c r="I49" i="2" s="1"/>
  <c r="J49" i="2" s="1"/>
  <c r="I50" i="2" s="1"/>
  <c r="J50" i="2" s="1"/>
  <c r="I51" i="2" s="1"/>
  <c r="J51" i="2" s="1"/>
  <c r="M3" i="2" l="1"/>
  <c r="K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2" authorId="0" shapeId="0" xr:uid="{00000000-0006-0000-0000-000001000000}">
      <text>
        <r>
          <rPr>
            <b/>
            <sz val="8"/>
            <color indexed="8"/>
            <rFont val="Tahoma"/>
            <family val="2"/>
          </rPr>
          <t>begin tijd invoeren.</t>
        </r>
      </text>
    </comment>
    <comment ref="M2" authorId="0" shapeId="0" xr:uid="{00000000-0006-0000-0000-000002000000}">
      <text>
        <r>
          <rPr>
            <b/>
            <sz val="8"/>
            <color indexed="8"/>
            <rFont val="Tahoma"/>
            <family val="2"/>
          </rPr>
          <t>eind tijd invoeren</t>
        </r>
      </text>
    </comment>
    <comment ref="A14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categorie invoeren.
</t>
        </r>
      </text>
    </comment>
    <comment ref="B14" authorId="0" shapeId="0" xr:uid="{00000000-0006-0000-0000-000004000000}">
      <text>
        <r>
          <rPr>
            <sz val="8"/>
            <color indexed="8"/>
            <rFont val="Tahoma"/>
            <family val="2"/>
          </rPr>
          <t>afstand invoeren.</t>
        </r>
      </text>
    </comment>
    <comment ref="C14" authorId="0" shapeId="0" xr:uid="{00000000-0006-0000-0000-000005000000}">
      <text>
        <r>
          <rPr>
            <b/>
            <sz val="8"/>
            <color indexed="8"/>
            <rFont val="Tahoma"/>
            <family val="2"/>
          </rPr>
          <t xml:space="preserve">Aantal deelnemers
</t>
        </r>
      </text>
    </comment>
    <comment ref="E14" authorId="0" shapeId="0" xr:uid="{00000000-0006-0000-0000-000006000000}">
      <text>
        <r>
          <rPr>
            <b/>
            <sz val="8"/>
            <color indexed="8"/>
            <rFont val="Tahoma"/>
            <family val="2"/>
          </rPr>
          <t>Aantal kwartetten</t>
        </r>
      </text>
    </comment>
    <comment ref="F14" authorId="0" shapeId="0" xr:uid="{00000000-0006-0000-0000-000007000000}">
      <text>
        <r>
          <rPr>
            <sz val="8"/>
            <color indexed="8"/>
            <rFont val="Tahoma"/>
            <family val="2"/>
          </rPr>
          <t>tijd per kwartet</t>
        </r>
      </text>
    </comment>
    <comment ref="H14" authorId="0" shapeId="0" xr:uid="{00000000-0006-0000-0000-000008000000}">
      <text>
        <r>
          <rPr>
            <sz val="8"/>
            <color indexed="8"/>
            <rFont val="Tahoma"/>
            <family val="2"/>
          </rPr>
          <t>X invoeren voor baan verzorging.</t>
        </r>
      </text>
    </comment>
  </commentList>
</comments>
</file>

<file path=xl/sharedStrings.xml><?xml version="1.0" encoding="utf-8"?>
<sst xmlns="http://schemas.openxmlformats.org/spreadsheetml/2006/main" count="126" uniqueCount="70">
  <si>
    <t>Wedstrijd :</t>
  </si>
  <si>
    <t xml:space="preserve"> </t>
  </si>
  <si>
    <t>Datum:</t>
  </si>
  <si>
    <t>tot</t>
  </si>
  <si>
    <t>Bijzonderheden:</t>
  </si>
  <si>
    <t>Categorie</t>
  </si>
  <si>
    <t>Afstand</t>
  </si>
  <si>
    <t>Aantal</t>
  </si>
  <si>
    <t>Aant</t>
  </si>
  <si>
    <t>Tijd</t>
  </si>
  <si>
    <t>Benodigde tijd</t>
  </si>
  <si>
    <t>Gepland</t>
  </si>
  <si>
    <t>Realisatie</t>
  </si>
  <si>
    <t>M.</t>
  </si>
  <si>
    <t>Deeln.</t>
  </si>
  <si>
    <t>Ritten</t>
  </si>
  <si>
    <t>Kwart</t>
  </si>
  <si>
    <t>Rit/Kwart.</t>
  </si>
  <si>
    <t>Aanvang</t>
  </si>
  <si>
    <t>Einde</t>
  </si>
  <si>
    <t>Baanverzorging + Inrijbaan</t>
  </si>
  <si>
    <t>x</t>
  </si>
  <si>
    <t>testpaar</t>
  </si>
  <si>
    <t>Dames</t>
  </si>
  <si>
    <t>Baanverzorging</t>
  </si>
  <si>
    <t>Heren</t>
  </si>
  <si>
    <t>TP</t>
  </si>
  <si>
    <t>500 (2)</t>
  </si>
  <si>
    <t>Neo sen.dames</t>
  </si>
  <si>
    <t>Neo sen.heren</t>
  </si>
  <si>
    <t>Pup.meisjes</t>
  </si>
  <si>
    <t>Pup.jongens</t>
  </si>
  <si>
    <t>Vet.dames</t>
  </si>
  <si>
    <t>Selectie NK</t>
  </si>
  <si>
    <t>Break</t>
  </si>
  <si>
    <t>Inrijden t.b.v. ploegenachtervolging</t>
  </si>
  <si>
    <t>Baanverzorging + prijsuitreiking</t>
  </si>
  <si>
    <t>Baanverzorging + prijsuitreiking 1500</t>
  </si>
  <si>
    <t>Baanverzorging + prijsuitreiking 3000</t>
  </si>
  <si>
    <t>Opening+Wilhelmus</t>
  </si>
  <si>
    <t>Inrijden proef starts Neo.jun</t>
  </si>
  <si>
    <t>Baanverzorging + blokjes leggen</t>
  </si>
  <si>
    <t>van                          tot:</t>
  </si>
  <si>
    <t>Basistijd:                                   min.</t>
  </si>
  <si>
    <t>minuten</t>
  </si>
  <si>
    <t>Planning</t>
  </si>
  <si>
    <t>Scheidsrechters</t>
  </si>
  <si>
    <t>Baanverzorging+blokjes leggen</t>
  </si>
  <si>
    <t>Buiten mededinging</t>
  </si>
  <si>
    <t>ET op ijs + testpaar</t>
  </si>
  <si>
    <t>Plaats :</t>
  </si>
  <si>
    <t>Baanverzorging + prijsuitreiking dames</t>
  </si>
  <si>
    <t>Baanverzorging + prijsuitreiking heren</t>
  </si>
  <si>
    <t xml:space="preserve">Thialf Heerenveen </t>
  </si>
  <si>
    <t xml:space="preserve">Starters: </t>
  </si>
  <si>
    <t>Junioren heren</t>
  </si>
  <si>
    <t xml:space="preserve">Senioren dames </t>
  </si>
  <si>
    <t>Senioren heren</t>
  </si>
  <si>
    <t xml:space="preserve">   Overig in kwartetten</t>
  </si>
  <si>
    <t>Verplaatsen start/finish</t>
  </si>
  <si>
    <t>Junioren</t>
  </si>
  <si>
    <t>Junioren: alles in kwartetten</t>
  </si>
  <si>
    <t xml:space="preserve">Junioren dames </t>
  </si>
  <si>
    <t xml:space="preserve">Senioren alle afst. Laatste 3 ritten in paren </t>
  </si>
  <si>
    <t>NK Clubs</t>
  </si>
  <si>
    <t>Starters</t>
  </si>
  <si>
    <t>Prijsuitreiking</t>
  </si>
  <si>
    <t>TIJDSCHEMA</t>
  </si>
  <si>
    <t>Inrijden Junioren</t>
  </si>
  <si>
    <t>Inrijden Senioren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</si>
</sst>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"/>
    <numFmt numFmtId="166" formatCode="h:mm:ss;@"/>
    <numFmt numFmtId="167" formatCode="[$-F800]dddd\,\ mmmm\ dd\,\ yyyy"/>
  </numFmts>
  <fonts count="21" x14ac:knownFonts="1">
    <font>
      <sz val="10"/>
      <name val="Arial"/>
      <family val="2"/>
    </font>
    <font>
      <b/>
      <sz val="14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u/>
      <sz val="10"/>
      <name val="Calibri"/>
      <family val="2"/>
    </font>
    <font>
      <b/>
      <u/>
      <sz val="10"/>
      <name val="Arial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indexed="8"/>
      <name val="Tahoma"/>
      <family val="2"/>
    </font>
    <font>
      <sz val="9"/>
      <name val="Calibri"/>
      <family val="2"/>
    </font>
    <font>
      <b/>
      <sz val="8"/>
      <color indexed="8"/>
      <name val="Tahoma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0"/>
      <color rgb="FFC0000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2" xfId="0" applyBorder="1"/>
    <xf numFmtId="0" fontId="0" fillId="2" borderId="0" xfId="0" applyFill="1"/>
    <xf numFmtId="45" fontId="0" fillId="2" borderId="0" xfId="0" applyNumberFormat="1" applyFill="1"/>
    <xf numFmtId="0" fontId="5" fillId="2" borderId="0" xfId="0" applyFont="1" applyFill="1"/>
    <xf numFmtId="45" fontId="5" fillId="2" borderId="0" xfId="0" applyNumberFormat="1" applyFont="1" applyFill="1"/>
    <xf numFmtId="0" fontId="5" fillId="0" borderId="0" xfId="0" applyFont="1"/>
    <xf numFmtId="0" fontId="5" fillId="0" borderId="1" xfId="0" applyFont="1" applyBorder="1"/>
    <xf numFmtId="0" fontId="3" fillId="0" borderId="3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/>
    </xf>
    <xf numFmtId="0" fontId="4" fillId="0" borderId="0" xfId="0" applyFont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5" xfId="0" applyFont="1" applyBorder="1"/>
    <xf numFmtId="0" fontId="4" fillId="0" borderId="7" xfId="0" applyFont="1" applyBorder="1" applyAlignment="1">
      <alignment horizontal="left"/>
    </xf>
    <xf numFmtId="0" fontId="2" fillId="0" borderId="4" xfId="0" applyFont="1" applyBorder="1" applyAlignment="1">
      <alignment horizontal="left" indent="1"/>
    </xf>
    <xf numFmtId="0" fontId="5" fillId="2" borderId="3" xfId="0" applyFont="1" applyFill="1" applyBorder="1"/>
    <xf numFmtId="3" fontId="2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2" fillId="0" borderId="4" xfId="0" applyFont="1" applyBorder="1" applyAlignment="1">
      <alignment horizontal="right"/>
    </xf>
    <xf numFmtId="0" fontId="0" fillId="2" borderId="3" xfId="0" applyFill="1" applyBorder="1"/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left" indent="1"/>
    </xf>
    <xf numFmtId="0" fontId="4" fillId="0" borderId="8" xfId="0" applyFont="1" applyBorder="1" applyAlignment="1">
      <alignment horizontal="left" indent="1"/>
    </xf>
    <xf numFmtId="0" fontId="4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 indent="1"/>
    </xf>
    <xf numFmtId="3" fontId="8" fillId="0" borderId="11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4" fontId="8" fillId="0" borderId="15" xfId="0" applyNumberFormat="1" applyFont="1" applyBorder="1"/>
    <xf numFmtId="4" fontId="8" fillId="0" borderId="12" xfId="0" applyNumberFormat="1" applyFont="1" applyBorder="1"/>
    <xf numFmtId="0" fontId="6" fillId="0" borderId="16" xfId="0" applyFont="1" applyBorder="1"/>
    <xf numFmtId="3" fontId="8" fillId="0" borderId="17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4" fontId="8" fillId="0" borderId="17" xfId="0" applyNumberFormat="1" applyFont="1" applyBorder="1" applyAlignment="1">
      <alignment horizontal="center"/>
    </xf>
    <xf numFmtId="4" fontId="8" fillId="0" borderId="18" xfId="0" applyNumberFormat="1" applyFont="1" applyBorder="1" applyAlignment="1">
      <alignment horizontal="center"/>
    </xf>
    <xf numFmtId="4" fontId="8" fillId="0" borderId="20" xfId="0" applyNumberFormat="1" applyFont="1" applyBorder="1" applyAlignment="1">
      <alignment horizontal="center"/>
    </xf>
    <xf numFmtId="0" fontId="8" fillId="0" borderId="21" xfId="0" applyFont="1" applyBorder="1"/>
    <xf numFmtId="3" fontId="11" fillId="0" borderId="1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1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0" fontId="2" fillId="0" borderId="11" xfId="0" applyNumberFormat="1" applyFont="1" applyBorder="1"/>
    <xf numFmtId="0" fontId="9" fillId="0" borderId="11" xfId="0" applyFont="1" applyBorder="1" applyAlignment="1">
      <alignment horizontal="left" indent="1"/>
    </xf>
    <xf numFmtId="0" fontId="13" fillId="2" borderId="0" xfId="0" applyFont="1" applyFill="1"/>
    <xf numFmtId="45" fontId="13" fillId="2" borderId="0" xfId="0" applyNumberFormat="1" applyFont="1" applyFill="1"/>
    <xf numFmtId="0" fontId="13" fillId="0" borderId="0" xfId="0" applyFont="1"/>
    <xf numFmtId="0" fontId="13" fillId="0" borderId="1" xfId="0" applyFont="1" applyBorder="1"/>
    <xf numFmtId="21" fontId="0" fillId="2" borderId="0" xfId="0" applyNumberFormat="1" applyFill="1" applyAlignment="1">
      <alignment horizontal="center"/>
    </xf>
    <xf numFmtId="46" fontId="0" fillId="0" borderId="0" xfId="0" applyNumberFormat="1"/>
    <xf numFmtId="0" fontId="2" fillId="0" borderId="0" xfId="0" applyFont="1" applyAlignment="1">
      <alignment horizontal="right"/>
    </xf>
    <xf numFmtId="0" fontId="0" fillId="2" borderId="0" xfId="0" applyFill="1" applyAlignment="1">
      <alignment horizontal="left"/>
    </xf>
    <xf numFmtId="164" fontId="2" fillId="0" borderId="11" xfId="0" applyNumberFormat="1" applyFont="1" applyBorder="1"/>
    <xf numFmtId="20" fontId="2" fillId="0" borderId="2" xfId="0" applyNumberFormat="1" applyFont="1" applyBorder="1"/>
    <xf numFmtId="0" fontId="14" fillId="0" borderId="0" xfId="0" applyFont="1"/>
    <xf numFmtId="45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6" fillId="0" borderId="22" xfId="0" applyFont="1" applyBorder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20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20" fontId="0" fillId="0" borderId="4" xfId="0" applyNumberFormat="1" applyBorder="1" applyAlignment="1" applyProtection="1">
      <alignment horizontal="left"/>
      <protection locked="0"/>
    </xf>
    <xf numFmtId="0" fontId="16" fillId="0" borderId="3" xfId="0" applyFont="1" applyBorder="1"/>
    <xf numFmtId="20" fontId="13" fillId="0" borderId="4" xfId="0" applyNumberFormat="1" applyFont="1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center"/>
    </xf>
    <xf numFmtId="0" fontId="0" fillId="0" borderId="4" xfId="0" applyBorder="1"/>
    <xf numFmtId="20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4" fillId="0" borderId="23" xfId="0" applyFont="1" applyBorder="1"/>
    <xf numFmtId="0" fontId="3" fillId="0" borderId="0" xfId="0" applyFont="1"/>
    <xf numFmtId="0" fontId="3" fillId="0" borderId="0" xfId="0" applyFont="1" applyAlignment="1">
      <alignment horizontal="left" indent="1"/>
    </xf>
    <xf numFmtId="0" fontId="2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 indent="1"/>
    </xf>
    <xf numFmtId="0" fontId="4" fillId="0" borderId="26" xfId="0" applyFont="1" applyBorder="1"/>
    <xf numFmtId="0" fontId="2" fillId="0" borderId="27" xfId="0" applyFont="1" applyBorder="1" applyAlignment="1">
      <alignment horizontal="left" indent="1"/>
    </xf>
    <xf numFmtId="0" fontId="4" fillId="0" borderId="28" xfId="0" applyFont="1" applyBorder="1"/>
    <xf numFmtId="0" fontId="3" fillId="0" borderId="27" xfId="0" applyFont="1" applyBorder="1" applyAlignment="1">
      <alignment horizontal="left" indent="1"/>
    </xf>
    <xf numFmtId="0" fontId="4" fillId="0" borderId="27" xfId="0" applyFont="1" applyBorder="1" applyAlignment="1">
      <alignment horizontal="left" indent="1"/>
    </xf>
    <xf numFmtId="0" fontId="2" fillId="0" borderId="28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/>
    <xf numFmtId="0" fontId="4" fillId="0" borderId="30" xfId="0" applyFont="1" applyBorder="1"/>
    <xf numFmtId="0" fontId="2" fillId="0" borderId="2" xfId="0" applyFont="1" applyBorder="1" applyAlignment="1">
      <alignment horizontal="center"/>
    </xf>
    <xf numFmtId="0" fontId="9" fillId="3" borderId="11" xfId="0" applyFont="1" applyFill="1" applyBorder="1" applyAlignment="1">
      <alignment horizontal="left" indent="1"/>
    </xf>
    <xf numFmtId="3" fontId="11" fillId="3" borderId="1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21" fontId="2" fillId="3" borderId="11" xfId="0" applyNumberFormat="1" applyFont="1" applyFill="1" applyBorder="1" applyAlignment="1">
      <alignment horizontal="center"/>
    </xf>
    <xf numFmtId="20" fontId="2" fillId="3" borderId="11" xfId="0" applyNumberFormat="1" applyFont="1" applyFill="1" applyBorder="1" applyAlignment="1">
      <alignment horizontal="center"/>
    </xf>
    <xf numFmtId="20" fontId="2" fillId="3" borderId="31" xfId="0" applyNumberFormat="1" applyFont="1" applyFill="1" applyBorder="1" applyAlignment="1">
      <alignment horizontal="right"/>
    </xf>
    <xf numFmtId="20" fontId="2" fillId="3" borderId="1" xfId="0" applyNumberFormat="1" applyFont="1" applyFill="1" applyBorder="1"/>
    <xf numFmtId="20" fontId="2" fillId="3" borderId="1" xfId="0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20" fontId="0" fillId="0" borderId="0" xfId="0" applyNumberFormat="1"/>
    <xf numFmtId="164" fontId="0" fillId="0" borderId="0" xfId="0" applyNumberFormat="1"/>
    <xf numFmtId="45" fontId="0" fillId="0" borderId="0" xfId="0" applyNumberFormat="1" applyAlignment="1">
      <alignment horizontal="center"/>
    </xf>
    <xf numFmtId="166" fontId="0" fillId="0" borderId="0" xfId="0" applyNumberFormat="1"/>
    <xf numFmtId="0" fontId="9" fillId="0" borderId="32" xfId="0" applyFont="1" applyBorder="1" applyAlignment="1">
      <alignment horizontal="left" indent="1"/>
    </xf>
    <xf numFmtId="3" fontId="11" fillId="0" borderId="32" xfId="0" applyNumberFormat="1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2" fillId="0" borderId="32" xfId="0" applyNumberFormat="1" applyFont="1" applyBorder="1" applyAlignment="1">
      <alignment horizontal="center"/>
    </xf>
    <xf numFmtId="21" fontId="2" fillId="0" borderId="32" xfId="0" applyNumberFormat="1" applyFont="1" applyBorder="1" applyAlignment="1">
      <alignment horizontal="center"/>
    </xf>
    <xf numFmtId="20" fontId="2" fillId="0" borderId="32" xfId="0" applyNumberFormat="1" applyFont="1" applyBorder="1" applyAlignment="1">
      <alignment horizontal="center"/>
    </xf>
    <xf numFmtId="20" fontId="2" fillId="0" borderId="32" xfId="0" applyNumberFormat="1" applyFont="1" applyBorder="1"/>
    <xf numFmtId="164" fontId="2" fillId="3" borderId="11" xfId="0" applyNumberFormat="1" applyFont="1" applyFill="1" applyBorder="1"/>
    <xf numFmtId="20" fontId="2" fillId="3" borderId="2" xfId="0" applyNumberFormat="1" applyFont="1" applyFill="1" applyBorder="1"/>
    <xf numFmtId="164" fontId="2" fillId="0" borderId="32" xfId="0" applyNumberFormat="1" applyFont="1" applyBorder="1"/>
    <xf numFmtId="20" fontId="2" fillId="0" borderId="33" xfId="0" applyNumberFormat="1" applyFont="1" applyBorder="1"/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0" fontId="2" fillId="4" borderId="11" xfId="0" applyNumberFormat="1" applyFont="1" applyFill="1" applyBorder="1" applyAlignment="1">
      <alignment horizontal="center"/>
    </xf>
    <xf numFmtId="20" fontId="2" fillId="4" borderId="1" xfId="0" applyNumberFormat="1" applyFont="1" applyFill="1" applyBorder="1"/>
    <xf numFmtId="0" fontId="4" fillId="0" borderId="34" xfId="0" applyFont="1" applyBorder="1"/>
    <xf numFmtId="0" fontId="17" fillId="0" borderId="28" xfId="0" applyFont="1" applyBorder="1"/>
    <xf numFmtId="0" fontId="6" fillId="0" borderId="3" xfId="0" applyFont="1" applyBorder="1" applyAlignment="1">
      <alignment horizontal="left" indent="1"/>
    </xf>
    <xf numFmtId="0" fontId="6" fillId="0" borderId="27" xfId="0" applyFont="1" applyBorder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30" xfId="0" applyFont="1" applyBorder="1"/>
    <xf numFmtId="20" fontId="2" fillId="0" borderId="35" xfId="0" applyNumberFormat="1" applyFont="1" applyBorder="1"/>
    <xf numFmtId="0" fontId="2" fillId="3" borderId="32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1" fontId="2" fillId="4" borderId="32" xfId="0" applyNumberFormat="1" applyFont="1" applyFill="1" applyBorder="1" applyAlignment="1">
      <alignment horizontal="center"/>
    </xf>
    <xf numFmtId="20" fontId="2" fillId="3" borderId="32" xfId="0" applyNumberFormat="1" applyFont="1" applyFill="1" applyBorder="1"/>
    <xf numFmtId="0" fontId="9" fillId="4" borderId="36" xfId="0" applyFont="1" applyFill="1" applyBorder="1" applyAlignment="1">
      <alignment horizontal="left" indent="1"/>
    </xf>
    <xf numFmtId="3" fontId="11" fillId="4" borderId="36" xfId="0" applyNumberFormat="1" applyFont="1" applyFill="1" applyBorder="1" applyAlignment="1">
      <alignment horizontal="center"/>
    </xf>
    <xf numFmtId="21" fontId="2" fillId="4" borderId="36" xfId="0" applyNumberFormat="1" applyFont="1" applyFill="1" applyBorder="1" applyAlignment="1">
      <alignment horizontal="center"/>
    </xf>
    <xf numFmtId="20" fontId="2" fillId="4" borderId="36" xfId="0" applyNumberFormat="1" applyFont="1" applyFill="1" applyBorder="1" applyAlignment="1">
      <alignment horizontal="center"/>
    </xf>
    <xf numFmtId="164" fontId="2" fillId="4" borderId="36" xfId="0" applyNumberFormat="1" applyFont="1" applyFill="1" applyBorder="1"/>
    <xf numFmtId="0" fontId="9" fillId="3" borderId="32" xfId="0" applyFont="1" applyFill="1" applyBorder="1" applyAlignment="1">
      <alignment horizontal="left" indent="1"/>
    </xf>
    <xf numFmtId="3" fontId="11" fillId="3" borderId="32" xfId="0" applyNumberFormat="1" applyFont="1" applyFill="1" applyBorder="1" applyAlignment="1">
      <alignment horizontal="center"/>
    </xf>
    <xf numFmtId="1" fontId="2" fillId="3" borderId="32" xfId="0" applyNumberFormat="1" applyFont="1" applyFill="1" applyBorder="1" applyAlignment="1">
      <alignment horizontal="center"/>
    </xf>
    <xf numFmtId="21" fontId="2" fillId="3" borderId="32" xfId="0" applyNumberFormat="1" applyFont="1" applyFill="1" applyBorder="1" applyAlignment="1">
      <alignment horizontal="center"/>
    </xf>
    <xf numFmtId="20" fontId="2" fillId="3" borderId="32" xfId="0" applyNumberFormat="1" applyFont="1" applyFill="1" applyBorder="1" applyAlignment="1">
      <alignment horizontal="center"/>
    </xf>
    <xf numFmtId="164" fontId="2" fillId="3" borderId="32" xfId="0" applyNumberFormat="1" applyFont="1" applyFill="1" applyBorder="1"/>
    <xf numFmtId="20" fontId="2" fillId="3" borderId="33" xfId="0" applyNumberFormat="1" applyFont="1" applyFill="1" applyBorder="1"/>
    <xf numFmtId="0" fontId="2" fillId="3" borderId="11" xfId="0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20" fontId="2" fillId="3" borderId="36" xfId="0" applyNumberFormat="1" applyFont="1" applyFill="1" applyBorder="1" applyAlignment="1">
      <alignment horizontal="center"/>
    </xf>
    <xf numFmtId="20" fontId="2" fillId="3" borderId="35" xfId="0" applyNumberFormat="1" applyFont="1" applyFill="1" applyBorder="1"/>
    <xf numFmtId="0" fontId="9" fillId="4" borderId="32" xfId="0" applyFont="1" applyFill="1" applyBorder="1" applyAlignment="1">
      <alignment horizontal="left" indent="1"/>
    </xf>
    <xf numFmtId="3" fontId="11" fillId="4" borderId="32" xfId="0" applyNumberFormat="1" applyFont="1" applyFill="1" applyBorder="1" applyAlignment="1">
      <alignment horizontal="center"/>
    </xf>
    <xf numFmtId="21" fontId="2" fillId="4" borderId="32" xfId="0" applyNumberFormat="1" applyFont="1" applyFill="1" applyBorder="1" applyAlignment="1">
      <alignment horizontal="center"/>
    </xf>
    <xf numFmtId="20" fontId="2" fillId="4" borderId="32" xfId="0" applyNumberFormat="1" applyFont="1" applyFill="1" applyBorder="1" applyAlignment="1">
      <alignment horizontal="center"/>
    </xf>
    <xf numFmtId="164" fontId="2" fillId="4" borderId="32" xfId="0" applyNumberFormat="1" applyFont="1" applyFill="1" applyBorder="1"/>
    <xf numFmtId="20" fontId="2" fillId="4" borderId="33" xfId="0" applyNumberFormat="1" applyFont="1" applyFill="1" applyBorder="1"/>
    <xf numFmtId="0" fontId="9" fillId="3" borderId="37" xfId="0" applyFont="1" applyFill="1" applyBorder="1" applyAlignment="1">
      <alignment horizontal="left" indent="1"/>
    </xf>
    <xf numFmtId="3" fontId="11" fillId="3" borderId="37" xfId="0" applyNumberFormat="1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1" fontId="2" fillId="3" borderId="31" xfId="0" applyNumberFormat="1" applyFont="1" applyFill="1" applyBorder="1" applyAlignment="1">
      <alignment horizontal="center"/>
    </xf>
    <xf numFmtId="21" fontId="2" fillId="3" borderId="37" xfId="0" applyNumberFormat="1" applyFont="1" applyFill="1" applyBorder="1" applyAlignment="1">
      <alignment horizontal="center"/>
    </xf>
    <xf numFmtId="164" fontId="2" fillId="3" borderId="37" xfId="0" applyNumberFormat="1" applyFont="1" applyFill="1" applyBorder="1"/>
    <xf numFmtId="20" fontId="2" fillId="3" borderId="38" xfId="0" applyNumberFormat="1" applyFont="1" applyFill="1" applyBorder="1"/>
    <xf numFmtId="0" fontId="2" fillId="0" borderId="31" xfId="0" applyFont="1" applyBorder="1" applyAlignment="1">
      <alignment horizontal="center"/>
    </xf>
    <xf numFmtId="20" fontId="2" fillId="4" borderId="39" xfId="0" applyNumberFormat="1" applyFont="1" applyFill="1" applyBorder="1"/>
    <xf numFmtId="0" fontId="2" fillId="4" borderId="33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20" fontId="2" fillId="0" borderId="40" xfId="0" applyNumberFormat="1" applyFont="1" applyBorder="1"/>
    <xf numFmtId="20" fontId="2" fillId="0" borderId="41" xfId="0" applyNumberFormat="1" applyFont="1" applyBorder="1" applyAlignment="1">
      <alignment horizontal="right"/>
    </xf>
    <xf numFmtId="20" fontId="2" fillId="3" borderId="41" xfId="0" applyNumberFormat="1" applyFont="1" applyFill="1" applyBorder="1" applyAlignment="1">
      <alignment horizontal="right"/>
    </xf>
    <xf numFmtId="3" fontId="11" fillId="3" borderId="35" xfId="0" applyNumberFormat="1" applyFont="1" applyFill="1" applyBorder="1" applyAlignment="1">
      <alignment horizontal="center"/>
    </xf>
    <xf numFmtId="0" fontId="2" fillId="3" borderId="42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20" fontId="2" fillId="0" borderId="37" xfId="0" applyNumberFormat="1" applyFont="1" applyBorder="1"/>
    <xf numFmtId="20" fontId="2" fillId="3" borderId="41" xfId="0" applyNumberFormat="1" applyFont="1" applyFill="1" applyBorder="1"/>
    <xf numFmtId="0" fontId="2" fillId="3" borderId="2" xfId="0" applyFont="1" applyFill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45" fontId="0" fillId="2" borderId="0" xfId="0" applyNumberFormat="1" applyFill="1" applyAlignment="1">
      <alignment horizontal="center"/>
    </xf>
    <xf numFmtId="20" fontId="2" fillId="0" borderId="41" xfId="0" applyNumberFormat="1" applyFont="1" applyBorder="1"/>
    <xf numFmtId="0" fontId="9" fillId="3" borderId="41" xfId="0" applyFont="1" applyFill="1" applyBorder="1" applyAlignment="1">
      <alignment horizontal="left" indent="1"/>
    </xf>
    <xf numFmtId="3" fontId="11" fillId="3" borderId="41" xfId="0" applyNumberFormat="1" applyFont="1" applyFill="1" applyBorder="1" applyAlignment="1">
      <alignment horizontal="center"/>
    </xf>
    <xf numFmtId="1" fontId="2" fillId="3" borderId="41" xfId="0" applyNumberFormat="1" applyFont="1" applyFill="1" applyBorder="1" applyAlignment="1">
      <alignment horizontal="center"/>
    </xf>
    <xf numFmtId="21" fontId="2" fillId="3" borderId="41" xfId="0" applyNumberFormat="1" applyFont="1" applyFill="1" applyBorder="1" applyAlignment="1">
      <alignment horizontal="center"/>
    </xf>
    <xf numFmtId="20" fontId="2" fillId="3" borderId="41" xfId="0" applyNumberFormat="1" applyFont="1" applyFill="1" applyBorder="1" applyAlignment="1">
      <alignment horizontal="center"/>
    </xf>
    <xf numFmtId="0" fontId="18" fillId="0" borderId="41" xfId="0" applyFont="1" applyBorder="1" applyAlignment="1">
      <alignment horizontal="center"/>
    </xf>
    <xf numFmtId="1" fontId="18" fillId="0" borderId="41" xfId="0" applyNumberFormat="1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3" fontId="20" fillId="0" borderId="41" xfId="0" applyNumberFormat="1" applyFont="1" applyBorder="1" applyAlignment="1">
      <alignment horizontal="center"/>
    </xf>
    <xf numFmtId="21" fontId="18" fillId="0" borderId="32" xfId="0" applyNumberFormat="1" applyFont="1" applyBorder="1" applyAlignment="1">
      <alignment horizontal="center"/>
    </xf>
    <xf numFmtId="20" fontId="18" fillId="4" borderId="41" xfId="0" applyNumberFormat="1" applyFont="1" applyFill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3" fontId="20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21" fontId="18" fillId="0" borderId="0" xfId="0" applyNumberFormat="1" applyFont="1" applyAlignment="1">
      <alignment horizontal="center"/>
    </xf>
    <xf numFmtId="20" fontId="18" fillId="4" borderId="0" xfId="0" applyNumberFormat="1" applyFont="1" applyFill="1" applyAlignment="1">
      <alignment horizontal="center"/>
    </xf>
    <xf numFmtId="20" fontId="18" fillId="0" borderId="0" xfId="0" applyNumberFormat="1" applyFont="1" applyAlignment="1">
      <alignment horizontal="right"/>
    </xf>
    <xf numFmtId="20" fontId="18" fillId="0" borderId="0" xfId="0" applyNumberFormat="1" applyFont="1"/>
    <xf numFmtId="20" fontId="2" fillId="3" borderId="43" xfId="0" applyNumberFormat="1" applyFont="1" applyFill="1" applyBorder="1"/>
    <xf numFmtId="20" fontId="18" fillId="0" borderId="43" xfId="0" applyNumberFormat="1" applyFont="1" applyBorder="1"/>
    <xf numFmtId="164" fontId="2" fillId="0" borderId="31" xfId="0" applyNumberFormat="1" applyFont="1" applyBorder="1"/>
    <xf numFmtId="20" fontId="2" fillId="0" borderId="38" xfId="0" applyNumberFormat="1" applyFont="1" applyBorder="1"/>
    <xf numFmtId="164" fontId="2" fillId="0" borderId="41" xfId="0" applyNumberFormat="1" applyFont="1" applyBorder="1"/>
    <xf numFmtId="0" fontId="6" fillId="0" borderId="44" xfId="0" applyFont="1" applyBorder="1" applyAlignment="1">
      <alignment horizontal="left" indent="1"/>
    </xf>
    <xf numFmtId="3" fontId="20" fillId="3" borderId="41" xfId="0" applyNumberFormat="1" applyFont="1" applyFill="1" applyBorder="1" applyAlignment="1">
      <alignment horizontal="center"/>
    </xf>
    <xf numFmtId="0" fontId="18" fillId="3" borderId="41" xfId="0" applyFont="1" applyFill="1" applyBorder="1" applyAlignment="1">
      <alignment horizontal="center"/>
    </xf>
    <xf numFmtId="1" fontId="18" fillId="3" borderId="41" xfId="0" applyNumberFormat="1" applyFont="1" applyFill="1" applyBorder="1" applyAlignment="1">
      <alignment horizontal="center"/>
    </xf>
    <xf numFmtId="21" fontId="18" fillId="3" borderId="32" xfId="0" applyNumberFormat="1" applyFont="1" applyFill="1" applyBorder="1" applyAlignment="1">
      <alignment horizontal="center"/>
    </xf>
    <xf numFmtId="20" fontId="18" fillId="3" borderId="41" xfId="0" applyNumberFormat="1" applyFont="1" applyFill="1" applyBorder="1" applyAlignment="1">
      <alignment horizontal="center"/>
    </xf>
    <xf numFmtId="20" fontId="18" fillId="3" borderId="43" xfId="0" applyNumberFormat="1" applyFont="1" applyFill="1" applyBorder="1"/>
    <xf numFmtId="20" fontId="2" fillId="0" borderId="45" xfId="0" applyNumberFormat="1" applyFont="1" applyBorder="1" applyAlignment="1">
      <alignment horizontal="right"/>
    </xf>
    <xf numFmtId="20" fontId="2" fillId="0" borderId="46" xfId="0" applyNumberFormat="1" applyFont="1" applyBorder="1" applyAlignment="1">
      <alignment horizontal="right"/>
    </xf>
    <xf numFmtId="0" fontId="2" fillId="0" borderId="33" xfId="0" applyFont="1" applyBorder="1" applyAlignment="1">
      <alignment horizontal="center"/>
    </xf>
    <xf numFmtId="20" fontId="2" fillId="4" borderId="47" xfId="0" applyNumberFormat="1" applyFont="1" applyFill="1" applyBorder="1"/>
    <xf numFmtId="20" fontId="2" fillId="3" borderId="48" xfId="0" applyNumberFormat="1" applyFont="1" applyFill="1" applyBorder="1" applyAlignment="1">
      <alignment horizontal="right"/>
    </xf>
    <xf numFmtId="0" fontId="2" fillId="0" borderId="49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20" fontId="2" fillId="3" borderId="52" xfId="0" applyNumberFormat="1" applyFont="1" applyFill="1" applyBorder="1" applyAlignment="1">
      <alignment horizontal="center"/>
    </xf>
    <xf numFmtId="20" fontId="2" fillId="3" borderId="53" xfId="0" applyNumberFormat="1" applyFont="1" applyFill="1" applyBorder="1" applyAlignment="1">
      <alignment horizontal="center"/>
    </xf>
    <xf numFmtId="20" fontId="2" fillId="3" borderId="5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 indent="1"/>
    </xf>
    <xf numFmtId="0" fontId="2" fillId="0" borderId="49" xfId="0" applyFont="1" applyBorder="1" applyAlignment="1">
      <alignment horizontal="left" indent="1"/>
    </xf>
    <xf numFmtId="0" fontId="2" fillId="0" borderId="50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4" fontId="8" fillId="0" borderId="5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2" xfId="0" applyFont="1" applyBorder="1" applyAlignment="1">
      <alignment horizontal="left" indent="1"/>
    </xf>
    <xf numFmtId="0" fontId="3" fillId="0" borderId="26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167" fontId="0" fillId="0" borderId="24" xfId="0" applyNumberFormat="1" applyBorder="1" applyAlignment="1" applyProtection="1">
      <alignment horizontal="left"/>
      <protection locked="0"/>
    </xf>
    <xf numFmtId="167" fontId="0" fillId="0" borderId="7" xfId="0" applyNumberFormat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28" xfId="0" applyFont="1" applyBorder="1" applyAlignment="1">
      <alignment horizontal="left"/>
    </xf>
    <xf numFmtId="0" fontId="3" fillId="0" borderId="3" xfId="0" applyFont="1" applyBorder="1" applyAlignment="1">
      <alignment horizontal="left" indent="1"/>
    </xf>
  </cellXfs>
  <cellStyles count="1">
    <cellStyle name="Standaard" xfId="0" builtinId="0"/>
  </cellStyles>
  <dxfs count="1">
    <dxf>
      <font>
        <b/>
        <i/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208280</xdr:colOff>
      <xdr:row>52</xdr:row>
      <xdr:rowOff>76200</xdr:rowOff>
    </xdr:from>
    <xdr:to>
      <xdr:col>11</xdr:col>
      <xdr:colOff>648974</xdr:colOff>
      <xdr:row>58</xdr:row>
      <xdr:rowOff>84</xdr:rowOff>
    </xdr:to>
    <xdr:sp macro="" textlink="" fLocksText="0">
      <xdr:nvSpPr>
        <xdr:cNvPr id="2057" name="Tekstvak 1">
          <a:extLst>
            <a:ext uri="{FF2B5EF4-FFF2-40B4-BE49-F238E27FC236}">
              <a16:creationId xmlns:a16="http://schemas.microsoft.com/office/drawing/2014/main" id="{955E38B8-D77F-D8F3-F975-7603DA51DB5E}"/>
            </a:ext>
          </a:extLst>
        </xdr:cNvPr>
        <xdr:cNvSpPr txBox="1">
          <a:spLocks noChangeArrowheads="1"/>
        </xdr:cNvSpPr>
      </xdr:nvSpPr>
      <xdr:spPr bwMode="auto">
        <a:xfrm>
          <a:off x="3781425" y="8134350"/>
          <a:ext cx="2619375" cy="1076325"/>
        </a:xfrm>
        <a:prstGeom prst="rect">
          <a:avLst/>
        </a:prstGeom>
        <a:solidFill>
          <a:srgbClr val="FFFFFF"/>
        </a:solidFill>
        <a:ln w="255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alibri"/>
            </a:rPr>
            <a:t>Scheidsrechter Heren:</a:t>
          </a:r>
          <a:br>
            <a:rPr lang="nl-NL" sz="1100" b="0" i="0" u="none" strike="noStrike" baseline="0">
              <a:solidFill>
                <a:srgbClr val="000000"/>
              </a:solidFill>
              <a:latin typeface="Calibri"/>
            </a:rPr>
          </a:br>
          <a:r>
            <a:rPr lang="nl-NL" sz="1100" b="0" i="0" u="none" strike="noStrike" baseline="0">
              <a:solidFill>
                <a:srgbClr val="000000"/>
              </a:solidFill>
              <a:latin typeface="Calibri"/>
            </a:rPr>
            <a:t>Suzan van den Belt-Mak</a:t>
          </a:r>
        </a:p>
      </xdr:txBody>
    </xdr:sp>
    <xdr:clientData/>
  </xdr:twoCellAnchor>
  <xdr:twoCellAnchor>
    <xdr:from>
      <xdr:col>11</xdr:col>
      <xdr:colOff>495300</xdr:colOff>
      <xdr:row>7</xdr:row>
      <xdr:rowOff>165100</xdr:rowOff>
    </xdr:from>
    <xdr:to>
      <xdr:col>12</xdr:col>
      <xdr:colOff>723900</xdr:colOff>
      <xdr:row>10</xdr:row>
      <xdr:rowOff>165100</xdr:rowOff>
    </xdr:to>
    <xdr:pic>
      <xdr:nvPicPr>
        <xdr:cNvPr id="2564" name="Afbeelding 6">
          <a:extLst>
            <a:ext uri="{FF2B5EF4-FFF2-40B4-BE49-F238E27FC236}">
              <a16:creationId xmlns:a16="http://schemas.microsoft.com/office/drawing/2014/main" id="{08F0DE69-0863-E1CD-6B16-97DBF83B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79" t="18515" r="15425" b="19426"/>
        <a:stretch>
          <a:fillRect/>
        </a:stretch>
      </xdr:blipFill>
      <xdr:spPr bwMode="auto">
        <a:xfrm>
          <a:off x="7200900" y="1498600"/>
          <a:ext cx="965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420370</xdr:colOff>
      <xdr:row>52</xdr:row>
      <xdr:rowOff>69850</xdr:rowOff>
    </xdr:from>
    <xdr:to>
      <xdr:col>5</xdr:col>
      <xdr:colOff>515619</xdr:colOff>
      <xdr:row>57</xdr:row>
      <xdr:rowOff>181012</xdr:rowOff>
    </xdr:to>
    <xdr:sp macro="" textlink="" fLocksText="0">
      <xdr:nvSpPr>
        <xdr:cNvPr id="2059" name="Tekstvak 3">
          <a:extLst>
            <a:ext uri="{FF2B5EF4-FFF2-40B4-BE49-F238E27FC236}">
              <a16:creationId xmlns:a16="http://schemas.microsoft.com/office/drawing/2014/main" id="{BA0C89F3-9C5D-3078-C14F-21E8886C630C}"/>
            </a:ext>
          </a:extLst>
        </xdr:cNvPr>
        <xdr:cNvSpPr txBox="1">
          <a:spLocks noChangeArrowheads="1"/>
        </xdr:cNvSpPr>
      </xdr:nvSpPr>
      <xdr:spPr bwMode="auto">
        <a:xfrm>
          <a:off x="371475" y="8115300"/>
          <a:ext cx="2657475" cy="1076325"/>
        </a:xfrm>
        <a:prstGeom prst="rect">
          <a:avLst/>
        </a:prstGeom>
        <a:solidFill>
          <a:srgbClr val="FFFFFF"/>
        </a:solidFill>
        <a:ln w="255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alibri"/>
            </a:rPr>
            <a:t>Scheidsrechter Dames:</a:t>
          </a:r>
        </a:p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alibri"/>
            </a:rPr>
            <a:t>Patrick den Elsen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7"/>
  <sheetViews>
    <sheetView showGridLines="0" showZeros="0" tabSelected="1" zoomScaleNormal="100" zoomScaleSheetLayoutView="100" workbookViewId="0">
      <selection activeCell="C45" sqref="C45"/>
    </sheetView>
  </sheetViews>
  <sheetFormatPr defaultColWidth="11.44140625" defaultRowHeight="15" customHeight="1" x14ac:dyDescent="0.25"/>
  <cols>
    <col min="1" max="1" width="15.44140625" style="1" customWidth="1"/>
    <col min="2" max="2" width="6.33203125" style="2" customWidth="1"/>
    <col min="3" max="3" width="5.44140625" style="3" customWidth="1"/>
    <col min="4" max="4" width="5.6640625" style="3" customWidth="1"/>
    <col min="5" max="5" width="5.44140625" style="3" customWidth="1"/>
    <col min="6" max="6" width="8.44140625" style="3" customWidth="1"/>
    <col min="7" max="7" width="7.33203125" style="1" customWidth="1"/>
    <col min="8" max="8" width="8" style="3" customWidth="1"/>
    <col min="9" max="10" width="8.33203125" style="4" customWidth="1"/>
    <col min="11" max="11" width="9" style="4" customWidth="1"/>
    <col min="12" max="12" width="9.6640625" style="5" customWidth="1"/>
    <col min="13" max="13" width="9.44140625" customWidth="1"/>
    <col min="14" max="15" width="7.6640625" style="6" customWidth="1"/>
    <col min="16" max="17" width="11.44140625" style="6"/>
    <col min="18" max="18" width="9.33203125" style="7" customWidth="1"/>
    <col min="23" max="16384" width="11.44140625" style="1"/>
  </cols>
  <sheetData>
    <row r="1" spans="1:22" s="11" customFormat="1" ht="15.75" customHeight="1" x14ac:dyDescent="0.35">
      <c r="A1" s="240" t="s">
        <v>67</v>
      </c>
      <c r="B1" s="240"/>
      <c r="C1" s="240"/>
      <c r="D1" s="88"/>
      <c r="E1" s="89" t="s">
        <v>0</v>
      </c>
      <c r="F1" s="90"/>
      <c r="G1" s="241" t="s">
        <v>64</v>
      </c>
      <c r="H1" s="241"/>
      <c r="I1" s="242"/>
      <c r="J1" s="73" t="s">
        <v>2</v>
      </c>
      <c r="K1" s="243">
        <v>46299</v>
      </c>
      <c r="L1" s="243"/>
      <c r="M1" s="244"/>
      <c r="N1" s="8"/>
      <c r="O1" s="8"/>
      <c r="P1" s="8"/>
      <c r="Q1" s="8"/>
      <c r="R1" s="9"/>
      <c r="S1" s="10"/>
      <c r="T1" s="10"/>
      <c r="U1" s="10"/>
      <c r="V1" s="10"/>
    </row>
    <row r="2" spans="1:22" s="11" customFormat="1" ht="15.75" customHeight="1" x14ac:dyDescent="0.3">
      <c r="A2" s="12" t="s">
        <v>46</v>
      </c>
      <c r="B2" s="13"/>
      <c r="C2" s="13"/>
      <c r="D2" s="17"/>
      <c r="E2" s="91"/>
      <c r="F2" s="15"/>
      <c r="G2" s="86"/>
      <c r="H2" s="15"/>
      <c r="I2" s="92"/>
      <c r="J2" s="74" t="s">
        <v>42</v>
      </c>
      <c r="K2" s="75">
        <v>0.58333333333333337</v>
      </c>
      <c r="L2" s="76" t="s">
        <v>3</v>
      </c>
      <c r="M2" s="77">
        <v>0.875</v>
      </c>
      <c r="N2" s="8"/>
      <c r="O2" s="8"/>
      <c r="P2" s="8"/>
      <c r="Q2" s="8"/>
      <c r="R2" s="9"/>
      <c r="S2" s="10"/>
      <c r="T2" s="10"/>
      <c r="U2" s="10"/>
      <c r="V2" s="10"/>
    </row>
    <row r="3" spans="1:22" s="11" customFormat="1" ht="15.75" customHeight="1" x14ac:dyDescent="0.3">
      <c r="A3" s="133"/>
      <c r="B3" s="17"/>
      <c r="C3" s="17"/>
      <c r="D3" s="17"/>
      <c r="E3" s="93" t="s">
        <v>50</v>
      </c>
      <c r="F3" s="15"/>
      <c r="G3" s="245" t="s">
        <v>53</v>
      </c>
      <c r="H3" s="245"/>
      <c r="I3" s="246"/>
      <c r="J3" s="78"/>
      <c r="K3" s="83">
        <f>I14</f>
        <v>0.58333333333333337</v>
      </c>
      <c r="L3"/>
      <c r="M3" s="79">
        <f>MAX(J13:J57)</f>
        <v>0.86684027777777728</v>
      </c>
      <c r="N3" s="8"/>
      <c r="O3" s="8"/>
      <c r="P3" s="8"/>
      <c r="Q3" s="8"/>
      <c r="R3" s="9"/>
      <c r="S3" s="10"/>
      <c r="T3" s="10"/>
      <c r="U3" s="10"/>
      <c r="V3" s="10"/>
    </row>
    <row r="4" spans="1:22" s="11" customFormat="1" ht="15.75" customHeight="1" x14ac:dyDescent="0.3">
      <c r="A4" s="133"/>
      <c r="B4" s="17"/>
      <c r="C4" s="17"/>
      <c r="D4" s="17"/>
      <c r="E4" s="94"/>
      <c r="F4" s="15"/>
      <c r="G4" s="17"/>
      <c r="H4" s="17"/>
      <c r="I4" s="95"/>
      <c r="J4" s="80" t="s">
        <v>43</v>
      </c>
      <c r="K4" s="81">
        <f>(HOUR(M2-K2)*60+(MINUTE(M2-K2)))</f>
        <v>420</v>
      </c>
      <c r="L4" s="81" t="s">
        <v>44</v>
      </c>
      <c r="M4" s="82"/>
      <c r="N4" s="8"/>
      <c r="O4" s="8"/>
      <c r="P4" s="8"/>
      <c r="Q4" s="8"/>
      <c r="R4" s="9"/>
      <c r="S4" s="10"/>
      <c r="T4" s="10"/>
      <c r="U4" s="10"/>
      <c r="V4" s="10"/>
    </row>
    <row r="5" spans="1:22" s="11" customFormat="1" ht="15.75" customHeight="1" x14ac:dyDescent="0.3">
      <c r="A5" s="133"/>
      <c r="B5" s="17"/>
      <c r="C5" s="17"/>
      <c r="D5" s="17"/>
      <c r="E5" s="134" t="s">
        <v>54</v>
      </c>
      <c r="F5" s="20"/>
      <c r="G5" s="135"/>
      <c r="H5" s="20"/>
      <c r="I5" s="96"/>
      <c r="J5" s="80" t="s">
        <v>45</v>
      </c>
      <c r="K5" s="84">
        <f>(HOUR(M3-K3)*60+(MINUTE(M3-K3)))</f>
        <v>408</v>
      </c>
      <c r="L5" s="81" t="s">
        <v>44</v>
      </c>
      <c r="M5" s="82"/>
      <c r="N5" s="8"/>
      <c r="O5" s="8"/>
      <c r="P5" s="8"/>
      <c r="Q5" s="8"/>
      <c r="R5" s="9"/>
      <c r="S5" s="10"/>
      <c r="T5" s="10"/>
      <c r="U5" s="10"/>
      <c r="V5" s="10"/>
    </row>
    <row r="6" spans="1:22" s="11" customFormat="1" ht="15.75" customHeight="1" thickBot="1" x14ac:dyDescent="0.35">
      <c r="A6" s="214"/>
      <c r="B6" s="21"/>
      <c r="C6" s="21"/>
      <c r="D6" s="21"/>
      <c r="E6" s="97"/>
      <c r="F6" s="98"/>
      <c r="G6" s="136"/>
      <c r="H6" s="98"/>
      <c r="I6" s="95"/>
      <c r="J6" s="85"/>
      <c r="K6" s="23"/>
      <c r="L6" s="23"/>
      <c r="M6" s="22"/>
      <c r="N6" s="8"/>
      <c r="O6" s="8"/>
      <c r="P6" s="8"/>
      <c r="Q6" s="8"/>
      <c r="R6" s="9"/>
      <c r="S6" s="10"/>
      <c r="T6" s="10"/>
      <c r="U6" s="10"/>
      <c r="V6" s="10"/>
    </row>
    <row r="7" spans="1:22" s="11" customFormat="1" ht="15.75" customHeight="1" x14ac:dyDescent="0.3">
      <c r="A7" s="247"/>
      <c r="B7" s="247"/>
      <c r="C7" s="247"/>
      <c r="D7" s="24"/>
      <c r="E7" s="12" t="s">
        <v>4</v>
      </c>
      <c r="F7" s="18"/>
      <c r="G7" s="13"/>
      <c r="H7" s="13"/>
      <c r="I7" s="131"/>
      <c r="J7" s="87"/>
      <c r="K7" s="18"/>
      <c r="L7" s="13"/>
      <c r="M7" s="25"/>
      <c r="N7" s="26"/>
      <c r="O7" s="8"/>
      <c r="P7" s="8"/>
      <c r="Q7" s="8"/>
      <c r="R7" s="9"/>
      <c r="S7" s="10"/>
      <c r="T7" s="10"/>
      <c r="U7" s="10"/>
      <c r="V7" s="10"/>
    </row>
    <row r="8" spans="1:22" ht="15" customHeight="1" x14ac:dyDescent="0.3">
      <c r="A8" s="12" t="s">
        <v>65</v>
      </c>
      <c r="B8" s="27"/>
      <c r="C8" s="28"/>
      <c r="D8" s="29"/>
      <c r="E8" s="226" t="s">
        <v>61</v>
      </c>
      <c r="F8" s="226"/>
      <c r="G8" s="226"/>
      <c r="H8" s="227"/>
      <c r="I8" s="132"/>
      <c r="J8" s="228"/>
      <c r="K8" s="226"/>
      <c r="L8" s="226"/>
      <c r="M8" s="226"/>
      <c r="N8" s="30"/>
      <c r="R8" s="6"/>
    </row>
    <row r="9" spans="1:22" ht="15" customHeight="1" x14ac:dyDescent="0.3">
      <c r="A9" s="133"/>
      <c r="B9" s="13"/>
      <c r="C9" s="13"/>
      <c r="D9" s="29"/>
      <c r="E9" s="237" t="s">
        <v>63</v>
      </c>
      <c r="F9" s="238"/>
      <c r="G9" s="238"/>
      <c r="H9" s="238"/>
      <c r="I9" s="239"/>
      <c r="J9" s="232"/>
      <c r="K9" s="233"/>
      <c r="L9" s="233"/>
      <c r="M9" s="233"/>
      <c r="N9" s="30"/>
      <c r="R9" s="6"/>
    </row>
    <row r="10" spans="1:22" ht="15" customHeight="1" x14ac:dyDescent="0.3">
      <c r="A10" s="133"/>
      <c r="B10" s="27"/>
      <c r="C10" s="13"/>
      <c r="D10" s="31"/>
      <c r="E10" s="19" t="s">
        <v>58</v>
      </c>
      <c r="F10" s="15"/>
      <c r="G10" s="15"/>
      <c r="H10" s="15"/>
      <c r="I10" s="15"/>
      <c r="J10" s="16"/>
      <c r="K10" s="17"/>
      <c r="L10" s="17"/>
      <c r="M10" s="14"/>
      <c r="N10" s="30"/>
      <c r="R10" s="6"/>
    </row>
    <row r="11" spans="1:22" ht="15" customHeight="1" thickBot="1" x14ac:dyDescent="0.35">
      <c r="A11" s="133"/>
      <c r="B11" s="32"/>
      <c r="C11" s="33"/>
      <c r="D11" s="34"/>
      <c r="E11" s="19"/>
      <c r="F11" s="15"/>
      <c r="G11" s="15"/>
      <c r="H11" s="15"/>
      <c r="I11" s="15"/>
      <c r="J11" s="234"/>
      <c r="K11" s="234"/>
      <c r="L11" s="234"/>
      <c r="M11" s="234"/>
      <c r="N11" s="30"/>
    </row>
    <row r="12" spans="1:22" ht="15" customHeight="1" thickTop="1" x14ac:dyDescent="0.3">
      <c r="A12" s="35" t="s">
        <v>5</v>
      </c>
      <c r="B12" s="36" t="s">
        <v>6</v>
      </c>
      <c r="C12" s="37" t="s">
        <v>7</v>
      </c>
      <c r="D12" s="38" t="s">
        <v>8</v>
      </c>
      <c r="E12" s="39" t="s">
        <v>8</v>
      </c>
      <c r="F12" s="40" t="s">
        <v>9</v>
      </c>
      <c r="G12" s="235" t="s">
        <v>10</v>
      </c>
      <c r="H12" s="235"/>
      <c r="I12" s="41" t="s">
        <v>11</v>
      </c>
      <c r="J12" s="42"/>
      <c r="K12" s="236" t="s">
        <v>12</v>
      </c>
      <c r="L12" s="236"/>
      <c r="M12" s="236"/>
    </row>
    <row r="13" spans="1:22" ht="15" customHeight="1" thickBot="1" x14ac:dyDescent="0.35">
      <c r="A13" s="43"/>
      <c r="B13" s="44" t="s">
        <v>13</v>
      </c>
      <c r="C13" s="45" t="s">
        <v>14</v>
      </c>
      <c r="D13" s="46" t="s">
        <v>15</v>
      </c>
      <c r="E13" s="47" t="s">
        <v>16</v>
      </c>
      <c r="F13" s="48" t="s">
        <v>17</v>
      </c>
      <c r="G13" s="48" t="s">
        <v>15</v>
      </c>
      <c r="H13" s="48"/>
      <c r="I13" s="49" t="s">
        <v>18</v>
      </c>
      <c r="J13" s="50" t="s">
        <v>19</v>
      </c>
      <c r="K13" s="51" t="s">
        <v>18</v>
      </c>
      <c r="L13" s="48" t="s">
        <v>19</v>
      </c>
      <c r="M13" s="52"/>
    </row>
    <row r="14" spans="1:22" ht="15" customHeight="1" thickTop="1" x14ac:dyDescent="0.3">
      <c r="A14" s="100" t="s">
        <v>68</v>
      </c>
      <c r="B14" s="101"/>
      <c r="C14" s="102"/>
      <c r="D14" s="102"/>
      <c r="E14" s="103">
        <f>ROUND((D14/2),1)</f>
        <v>0</v>
      </c>
      <c r="F14" s="104">
        <v>1.0416666666666701E-2</v>
      </c>
      <c r="G14" s="105">
        <f t="shared" ref="G14:G23" si="0">ROUND(E14,0)*F14</f>
        <v>0</v>
      </c>
      <c r="H14" s="102" t="s">
        <v>1</v>
      </c>
      <c r="I14" s="108">
        <f>K2</f>
        <v>0.58333333333333337</v>
      </c>
      <c r="J14" s="107">
        <f t="shared" ref="J14:J59" si="1">IF(H14=EXACT("","x"),G14+I14,F14+I14)</f>
        <v>0.59375000000000011</v>
      </c>
      <c r="K14" s="229"/>
      <c r="L14" s="230"/>
      <c r="M14" s="231"/>
      <c r="N14"/>
      <c r="O14"/>
      <c r="P14"/>
      <c r="Q14"/>
      <c r="R14" s="70"/>
    </row>
    <row r="15" spans="1:22" ht="15" customHeight="1" x14ac:dyDescent="0.3">
      <c r="A15" s="100" t="s">
        <v>49</v>
      </c>
      <c r="B15" s="101"/>
      <c r="C15" s="102"/>
      <c r="D15" s="102">
        <f t="shared" ref="D15:D23" si="2">ROUND((C15/2),0)</f>
        <v>0</v>
      </c>
      <c r="E15" s="103">
        <f>ROUND((D15/2),1)</f>
        <v>0</v>
      </c>
      <c r="F15" s="104">
        <v>1.38888888888889E-3</v>
      </c>
      <c r="G15" s="105">
        <f t="shared" si="0"/>
        <v>0</v>
      </c>
      <c r="H15" s="102" t="s">
        <v>21</v>
      </c>
      <c r="I15" s="108">
        <f t="shared" ref="I15:I59" si="3">IF(F15&gt;0,J14,0)</f>
        <v>0.59375000000000011</v>
      </c>
      <c r="J15" s="107">
        <f t="shared" si="1"/>
        <v>0.59513888888888899</v>
      </c>
      <c r="K15" s="124"/>
      <c r="L15" s="124"/>
      <c r="M15" s="183">
        <f t="shared" ref="M15:M51" si="4">L15-K15</f>
        <v>0</v>
      </c>
    </row>
    <row r="16" spans="1:22" ht="15" customHeight="1" x14ac:dyDescent="0.3">
      <c r="A16" s="100" t="s">
        <v>47</v>
      </c>
      <c r="B16" s="101"/>
      <c r="C16" s="102"/>
      <c r="D16" s="102">
        <f t="shared" si="2"/>
        <v>0</v>
      </c>
      <c r="E16" s="103">
        <f>ROUND((D16/2),1)</f>
        <v>0</v>
      </c>
      <c r="F16" s="104">
        <v>9.02777777777777E-3</v>
      </c>
      <c r="G16" s="105">
        <f t="shared" si="0"/>
        <v>0</v>
      </c>
      <c r="H16" s="102" t="s">
        <v>21</v>
      </c>
      <c r="I16" s="106">
        <f t="shared" si="3"/>
        <v>0.59513888888888899</v>
      </c>
      <c r="J16" s="107">
        <f t="shared" si="1"/>
        <v>0.60416666666666674</v>
      </c>
      <c r="K16" s="123"/>
      <c r="L16" s="124"/>
      <c r="M16" s="183">
        <f t="shared" si="4"/>
        <v>0</v>
      </c>
    </row>
    <row r="17" spans="1:22" ht="15" customHeight="1" thickBot="1" x14ac:dyDescent="0.35">
      <c r="A17" s="100" t="s">
        <v>39</v>
      </c>
      <c r="B17" s="101"/>
      <c r="C17" s="102"/>
      <c r="D17" s="102"/>
      <c r="E17" s="103"/>
      <c r="F17" s="104">
        <v>3.4722222222222199E-3</v>
      </c>
      <c r="G17" s="105"/>
      <c r="H17" s="184" t="s">
        <v>21</v>
      </c>
      <c r="I17" s="106">
        <f t="shared" si="3"/>
        <v>0.60416666666666674</v>
      </c>
      <c r="J17" s="107">
        <f t="shared" si="1"/>
        <v>0.60763888888888895</v>
      </c>
      <c r="K17" s="124"/>
      <c r="L17" s="124"/>
      <c r="M17" s="183">
        <f t="shared" si="4"/>
        <v>0</v>
      </c>
    </row>
    <row r="18" spans="1:22" ht="15" customHeight="1" thickBot="1" x14ac:dyDescent="0.35">
      <c r="A18" s="58" t="s">
        <v>62</v>
      </c>
      <c r="B18" s="53">
        <v>500</v>
      </c>
      <c r="C18" s="54">
        <v>14</v>
      </c>
      <c r="D18" s="127">
        <f t="shared" si="2"/>
        <v>7</v>
      </c>
      <c r="E18" s="128">
        <f>CEILING((D18/2),1)</f>
        <v>4</v>
      </c>
      <c r="F18" s="55">
        <v>1.5624999999999999E-3</v>
      </c>
      <c r="G18" s="129">
        <f t="shared" si="0"/>
        <v>6.2499999999999995E-3</v>
      </c>
      <c r="H18" s="99"/>
      <c r="I18" s="222">
        <f t="shared" si="3"/>
        <v>0.60763888888888895</v>
      </c>
      <c r="J18" s="175">
        <f t="shared" si="1"/>
        <v>0.61388888888888893</v>
      </c>
      <c r="K18" s="67"/>
      <c r="L18" s="68"/>
      <c r="M18" s="57">
        <f t="shared" si="4"/>
        <v>0</v>
      </c>
    </row>
    <row r="19" spans="1:22" ht="15" customHeight="1" x14ac:dyDescent="0.3">
      <c r="A19" s="116" t="s">
        <v>55</v>
      </c>
      <c r="B19" s="117">
        <v>500</v>
      </c>
      <c r="C19" s="171">
        <v>14</v>
      </c>
      <c r="D19" s="127">
        <f t="shared" si="2"/>
        <v>7</v>
      </c>
      <c r="E19" s="128">
        <f>CEILING((D19/2),1)</f>
        <v>4</v>
      </c>
      <c r="F19" s="55">
        <v>1.5624999999999999E-3</v>
      </c>
      <c r="G19" s="129">
        <f t="shared" si="0"/>
        <v>6.2499999999999995E-3</v>
      </c>
      <c r="H19" s="99"/>
      <c r="I19" s="221">
        <f t="shared" si="3"/>
        <v>0.61388888888888893</v>
      </c>
      <c r="J19" s="175">
        <f t="shared" ref="J19:J27" si="5">IF(H19=EXACT("","x"),G19+I19,F19+I19)</f>
        <v>0.62013888888888891</v>
      </c>
      <c r="K19" s="125"/>
      <c r="L19" s="126"/>
      <c r="M19" s="57">
        <f t="shared" si="4"/>
        <v>0</v>
      </c>
    </row>
    <row r="20" spans="1:22" s="62" customFormat="1" ht="15" customHeight="1" x14ac:dyDescent="0.3">
      <c r="A20" s="100" t="s">
        <v>59</v>
      </c>
      <c r="B20" s="178"/>
      <c r="C20" s="181"/>
      <c r="D20" s="179"/>
      <c r="E20" s="155"/>
      <c r="F20" s="104">
        <v>4.8611111111111103E-3</v>
      </c>
      <c r="G20" s="156"/>
      <c r="H20" s="154" t="s">
        <v>21</v>
      </c>
      <c r="I20" s="106">
        <f t="shared" si="3"/>
        <v>0.62013888888888891</v>
      </c>
      <c r="J20" s="107">
        <f t="shared" si="5"/>
        <v>0.625</v>
      </c>
      <c r="K20" s="123"/>
      <c r="L20" s="157"/>
      <c r="M20" s="183">
        <f t="shared" si="4"/>
        <v>0</v>
      </c>
      <c r="N20" s="7"/>
      <c r="O20" s="59"/>
      <c r="P20" s="59"/>
      <c r="Q20" s="59"/>
      <c r="R20" s="60"/>
      <c r="S20" s="61"/>
      <c r="T20" s="61"/>
      <c r="U20" s="61"/>
      <c r="V20" s="61"/>
    </row>
    <row r="21" spans="1:22" s="62" customFormat="1" ht="15" customHeight="1" x14ac:dyDescent="0.3">
      <c r="A21" s="142" t="s">
        <v>62</v>
      </c>
      <c r="B21" s="143">
        <v>1500</v>
      </c>
      <c r="C21" s="180">
        <v>14</v>
      </c>
      <c r="D21" s="127">
        <f t="shared" si="2"/>
        <v>7</v>
      </c>
      <c r="E21" s="128">
        <f>CEILING((D21/2),1)</f>
        <v>4</v>
      </c>
      <c r="F21" s="144">
        <v>2.3148148148148151E-3</v>
      </c>
      <c r="G21" s="129">
        <f t="shared" si="0"/>
        <v>9.2592592592592605E-3</v>
      </c>
      <c r="H21" s="173"/>
      <c r="I21" s="176">
        <f t="shared" si="3"/>
        <v>0.625</v>
      </c>
      <c r="J21" s="175">
        <f t="shared" si="5"/>
        <v>0.6342592592592593</v>
      </c>
      <c r="K21" s="146"/>
      <c r="L21" s="172"/>
      <c r="M21" s="57">
        <f t="shared" si="4"/>
        <v>0</v>
      </c>
      <c r="N21" s="7"/>
      <c r="O21" s="59"/>
      <c r="P21" s="59"/>
      <c r="Q21" s="59"/>
      <c r="R21" s="60"/>
      <c r="S21" s="61"/>
      <c r="T21" s="61"/>
      <c r="U21" s="61"/>
      <c r="V21" s="61"/>
    </row>
    <row r="22" spans="1:22" s="62" customFormat="1" ht="15" hidden="1" customHeight="1" x14ac:dyDescent="0.3">
      <c r="A22" s="58"/>
      <c r="B22" s="53"/>
      <c r="C22" s="56"/>
      <c r="D22" s="127">
        <f t="shared" si="2"/>
        <v>0</v>
      </c>
      <c r="E22" s="128">
        <f>CEILING((D22/2),1)</f>
        <v>0</v>
      </c>
      <c r="F22" s="55">
        <v>4.1666666666666597E-3</v>
      </c>
      <c r="G22" s="129">
        <f t="shared" si="0"/>
        <v>0</v>
      </c>
      <c r="H22" s="174"/>
      <c r="I22" s="176">
        <f t="shared" si="3"/>
        <v>0.6342592592592593</v>
      </c>
      <c r="J22" s="175">
        <f t="shared" si="5"/>
        <v>0.6342592592592593</v>
      </c>
      <c r="K22" s="67"/>
      <c r="L22" s="137"/>
      <c r="M22" s="57">
        <f t="shared" si="4"/>
        <v>0</v>
      </c>
      <c r="N22" s="7"/>
      <c r="O22" s="59"/>
      <c r="P22" s="59"/>
      <c r="Q22" s="59"/>
      <c r="R22" s="60"/>
      <c r="S22" s="61"/>
      <c r="T22" s="61"/>
      <c r="U22" s="61"/>
      <c r="V22" s="61"/>
    </row>
    <row r="23" spans="1:22" s="62" customFormat="1" ht="15" customHeight="1" x14ac:dyDescent="0.3">
      <c r="A23" s="58" t="s">
        <v>55</v>
      </c>
      <c r="B23" s="53">
        <v>1500</v>
      </c>
      <c r="C23" s="56">
        <v>14</v>
      </c>
      <c r="D23" s="127">
        <f t="shared" si="2"/>
        <v>7</v>
      </c>
      <c r="E23" s="128">
        <f>CEILING((D23/2),1)</f>
        <v>4</v>
      </c>
      <c r="F23" s="55">
        <v>2.3148148148148151E-3</v>
      </c>
      <c r="G23" s="129">
        <f t="shared" si="0"/>
        <v>9.2592592592592605E-3</v>
      </c>
      <c r="H23" s="174"/>
      <c r="I23" s="176">
        <f t="shared" si="3"/>
        <v>0.6342592592592593</v>
      </c>
      <c r="J23" s="175">
        <f t="shared" si="5"/>
        <v>0.6435185185185186</v>
      </c>
      <c r="K23" s="67"/>
      <c r="L23" s="137"/>
      <c r="M23" s="57">
        <f t="shared" si="4"/>
        <v>0</v>
      </c>
      <c r="N23" s="7"/>
      <c r="O23" s="59"/>
      <c r="P23" s="59"/>
      <c r="Q23" s="59"/>
      <c r="R23" s="60"/>
      <c r="S23" s="61"/>
      <c r="T23" s="61"/>
      <c r="U23" s="61"/>
      <c r="V23" s="61"/>
    </row>
    <row r="24" spans="1:22" s="62" customFormat="1" ht="15" customHeight="1" x14ac:dyDescent="0.3">
      <c r="A24" s="100" t="s">
        <v>24</v>
      </c>
      <c r="B24" s="101"/>
      <c r="C24" s="154"/>
      <c r="D24" s="154"/>
      <c r="E24" s="155"/>
      <c r="F24" s="104">
        <v>1.1111111111111112E-2</v>
      </c>
      <c r="G24" s="156"/>
      <c r="H24" s="154" t="s">
        <v>21</v>
      </c>
      <c r="I24" s="106">
        <f t="shared" si="3"/>
        <v>0.6435185185185186</v>
      </c>
      <c r="J24" s="107">
        <f t="shared" si="5"/>
        <v>0.65462962962962967</v>
      </c>
      <c r="K24" s="123"/>
      <c r="L24" s="157"/>
      <c r="M24" s="183">
        <f t="shared" si="4"/>
        <v>0</v>
      </c>
      <c r="N24" s="7"/>
      <c r="O24" s="59"/>
      <c r="P24" s="59"/>
      <c r="Q24" s="59"/>
      <c r="R24" s="60"/>
      <c r="S24" s="61"/>
      <c r="T24" s="61"/>
      <c r="U24" s="61"/>
      <c r="V24" s="61"/>
    </row>
    <row r="25" spans="1:22" s="62" customFormat="1" ht="15" customHeight="1" x14ac:dyDescent="0.3">
      <c r="A25" s="58" t="s">
        <v>62</v>
      </c>
      <c r="B25" s="53">
        <v>1000</v>
      </c>
      <c r="C25" s="54">
        <v>14</v>
      </c>
      <c r="D25" s="127">
        <f>ROUND((C25/2),0)</f>
        <v>7</v>
      </c>
      <c r="E25" s="128">
        <f>CEILING((D25/2),1)</f>
        <v>4</v>
      </c>
      <c r="F25" s="55">
        <v>1.9097222222222222E-3</v>
      </c>
      <c r="G25" s="129">
        <f>ROUND(E25,0)*F25</f>
        <v>7.6388888888888886E-3</v>
      </c>
      <c r="H25" s="54"/>
      <c r="I25" s="176">
        <f t="shared" si="3"/>
        <v>0.65462962962962967</v>
      </c>
      <c r="J25" s="175">
        <f t="shared" si="5"/>
        <v>0.66226851851851853</v>
      </c>
      <c r="K25" s="67"/>
      <c r="L25" s="68"/>
      <c r="M25" s="57">
        <f t="shared" si="4"/>
        <v>0</v>
      </c>
      <c r="N25" s="7"/>
      <c r="O25" s="59"/>
      <c r="P25" s="59"/>
      <c r="Q25" s="59"/>
      <c r="R25" s="60"/>
      <c r="S25" s="61"/>
      <c r="T25" s="61"/>
      <c r="U25" s="61"/>
      <c r="V25" s="61"/>
    </row>
    <row r="26" spans="1:22" s="62" customFormat="1" ht="15" customHeight="1" x14ac:dyDescent="0.3">
      <c r="A26" s="58" t="s">
        <v>55</v>
      </c>
      <c r="B26" s="53">
        <v>1000</v>
      </c>
      <c r="C26" s="54">
        <v>14</v>
      </c>
      <c r="D26" s="127">
        <f>ROUND((C26/2),0)</f>
        <v>7</v>
      </c>
      <c r="E26" s="128">
        <f>CEILING((D26/2),1)</f>
        <v>4</v>
      </c>
      <c r="F26" s="55">
        <v>1.9097222222222222E-3</v>
      </c>
      <c r="G26" s="129">
        <f>ROUND(E26,0)*F26</f>
        <v>7.6388888888888886E-3</v>
      </c>
      <c r="H26" s="54"/>
      <c r="I26" s="176">
        <f t="shared" si="3"/>
        <v>0.66226851851851853</v>
      </c>
      <c r="J26" s="175">
        <f t="shared" si="5"/>
        <v>0.6699074074074074</v>
      </c>
      <c r="K26" s="67"/>
      <c r="L26" s="68"/>
      <c r="M26" s="57">
        <f t="shared" si="4"/>
        <v>0</v>
      </c>
      <c r="N26" s="7"/>
      <c r="O26" s="59"/>
      <c r="P26" s="59"/>
      <c r="Q26" s="59"/>
      <c r="R26" s="60"/>
      <c r="S26" s="61"/>
      <c r="T26" s="61"/>
      <c r="U26" s="61"/>
      <c r="V26" s="61"/>
    </row>
    <row r="27" spans="1:22" ht="15" customHeight="1" x14ac:dyDescent="0.3">
      <c r="A27" s="100" t="s">
        <v>69</v>
      </c>
      <c r="B27" s="101"/>
      <c r="C27" s="102"/>
      <c r="D27" s="102">
        <f>ROUND((C27/2),0)</f>
        <v>0</v>
      </c>
      <c r="E27" s="103">
        <f>CEILING((D27/2),1)</f>
        <v>0</v>
      </c>
      <c r="F27" s="104">
        <v>1.4583333333333334E-2</v>
      </c>
      <c r="G27" s="105">
        <f>ROUND(E27,0)*F27</f>
        <v>0</v>
      </c>
      <c r="H27" s="102" t="s">
        <v>21</v>
      </c>
      <c r="I27" s="106">
        <f t="shared" si="3"/>
        <v>0.6699074074074074</v>
      </c>
      <c r="J27" s="107">
        <f t="shared" si="5"/>
        <v>0.68449074074074068</v>
      </c>
      <c r="K27" s="123"/>
      <c r="L27" s="124"/>
      <c r="M27" s="183">
        <f t="shared" si="4"/>
        <v>0</v>
      </c>
    </row>
    <row r="28" spans="1:22" ht="15" customHeight="1" thickBot="1" x14ac:dyDescent="0.35">
      <c r="A28" s="164" t="s">
        <v>47</v>
      </c>
      <c r="B28" s="165"/>
      <c r="C28" s="166"/>
      <c r="D28" s="166"/>
      <c r="E28" s="167"/>
      <c r="F28" s="168">
        <v>1.3888888888888888E-2</v>
      </c>
      <c r="G28" s="151"/>
      <c r="H28" s="166" t="s">
        <v>21</v>
      </c>
      <c r="I28" s="225">
        <f t="shared" si="3"/>
        <v>0.68449074074074068</v>
      </c>
      <c r="J28" s="107">
        <f t="shared" si="1"/>
        <v>0.69837962962962952</v>
      </c>
      <c r="K28" s="169"/>
      <c r="L28" s="170"/>
      <c r="M28" s="183">
        <f t="shared" si="4"/>
        <v>0</v>
      </c>
    </row>
    <row r="29" spans="1:22" ht="15" customHeight="1" thickBot="1" x14ac:dyDescent="0.35">
      <c r="A29" s="116" t="s">
        <v>56</v>
      </c>
      <c r="B29" s="117">
        <v>500</v>
      </c>
      <c r="C29" s="118">
        <v>8</v>
      </c>
      <c r="D29" s="127">
        <f>ROUND((C29/2),0)</f>
        <v>4</v>
      </c>
      <c r="E29" s="128">
        <f>CEILING((D29/2),1)</f>
        <v>2</v>
      </c>
      <c r="F29" s="120">
        <v>1.38888888888889E-3</v>
      </c>
      <c r="G29" s="129">
        <f>ROUND(E29,0)*F29</f>
        <v>2.7777777777777801E-3</v>
      </c>
      <c r="H29" s="223"/>
      <c r="I29" s="222">
        <f t="shared" si="3"/>
        <v>0.69837962962962952</v>
      </c>
      <c r="J29" s="224">
        <f t="shared" si="1"/>
        <v>0.70115740740740728</v>
      </c>
      <c r="K29" s="125"/>
      <c r="L29" s="126"/>
      <c r="M29" s="57">
        <f t="shared" si="4"/>
        <v>0</v>
      </c>
    </row>
    <row r="30" spans="1:22" ht="15" customHeight="1" x14ac:dyDescent="0.3">
      <c r="A30" s="116" t="s">
        <v>56</v>
      </c>
      <c r="B30" s="117">
        <v>500</v>
      </c>
      <c r="C30" s="118">
        <v>6</v>
      </c>
      <c r="D30" s="118">
        <f t="shared" ref="D30:D48" si="6">ROUND((C30/2),0)</f>
        <v>3</v>
      </c>
      <c r="E30" s="119"/>
      <c r="F30" s="120">
        <v>1.2152777777777778E-3</v>
      </c>
      <c r="G30" s="145">
        <f t="shared" ref="G30:G37" si="7">ROUND(D30,0)*F30</f>
        <v>3.6458333333333334E-3</v>
      </c>
      <c r="H30" s="118"/>
      <c r="I30" s="221">
        <f t="shared" si="3"/>
        <v>0.70115740740740728</v>
      </c>
      <c r="J30" s="130">
        <f t="shared" si="1"/>
        <v>0.70480324074074063</v>
      </c>
      <c r="K30" s="125"/>
      <c r="L30" s="126"/>
      <c r="M30" s="57">
        <f t="shared" si="4"/>
        <v>0</v>
      </c>
    </row>
    <row r="31" spans="1:22" ht="15" customHeight="1" x14ac:dyDescent="0.3">
      <c r="A31" s="116" t="s">
        <v>57</v>
      </c>
      <c r="B31" s="117">
        <v>500</v>
      </c>
      <c r="C31" s="118">
        <v>8</v>
      </c>
      <c r="D31" s="127">
        <f t="shared" si="6"/>
        <v>4</v>
      </c>
      <c r="E31" s="128">
        <f>CEILING((D31/2),1)</f>
        <v>2</v>
      </c>
      <c r="F31" s="120">
        <v>1.38888888888889E-3</v>
      </c>
      <c r="G31" s="129">
        <f>ROUND(E31,0)*F31</f>
        <v>2.7777777777777801E-3</v>
      </c>
      <c r="H31" s="118"/>
      <c r="I31" s="176">
        <f t="shared" si="3"/>
        <v>0.70480324074074063</v>
      </c>
      <c r="J31" s="130">
        <f t="shared" si="1"/>
        <v>0.7075810185185184</v>
      </c>
      <c r="K31" s="125"/>
      <c r="L31" s="126"/>
      <c r="M31" s="57">
        <f t="shared" si="4"/>
        <v>0</v>
      </c>
    </row>
    <row r="32" spans="1:22" ht="15" customHeight="1" x14ac:dyDescent="0.3">
      <c r="A32" s="116" t="s">
        <v>57</v>
      </c>
      <c r="B32" s="117">
        <v>500</v>
      </c>
      <c r="C32" s="118">
        <v>6</v>
      </c>
      <c r="D32" s="118">
        <f>ROUND((C32/2),0)</f>
        <v>3</v>
      </c>
      <c r="E32" s="119"/>
      <c r="F32" s="120">
        <v>1.2152777777777778E-3</v>
      </c>
      <c r="G32" s="145">
        <f t="shared" si="7"/>
        <v>3.6458333333333334E-3</v>
      </c>
      <c r="H32" s="118"/>
      <c r="I32" s="176">
        <f t="shared" si="3"/>
        <v>0.7075810185185184</v>
      </c>
      <c r="J32" s="130">
        <f t="shared" si="1"/>
        <v>0.71122685185185175</v>
      </c>
      <c r="K32" s="125"/>
      <c r="L32" s="126"/>
      <c r="M32" s="57">
        <f t="shared" si="4"/>
        <v>0</v>
      </c>
    </row>
    <row r="33" spans="1:15" ht="15" customHeight="1" x14ac:dyDescent="0.3">
      <c r="A33" s="147" t="s">
        <v>59</v>
      </c>
      <c r="B33" s="148"/>
      <c r="C33" s="138"/>
      <c r="D33" s="138">
        <f t="shared" si="6"/>
        <v>0</v>
      </c>
      <c r="E33" s="149"/>
      <c r="F33" s="150">
        <v>4.8611111111111103E-3</v>
      </c>
      <c r="G33" s="156">
        <f t="shared" si="7"/>
        <v>0</v>
      </c>
      <c r="H33" s="138" t="s">
        <v>21</v>
      </c>
      <c r="I33" s="177">
        <f t="shared" si="3"/>
        <v>0.71122685185185175</v>
      </c>
      <c r="J33" s="107">
        <f t="shared" si="1"/>
        <v>0.71608796296296284</v>
      </c>
      <c r="K33" s="152"/>
      <c r="L33" s="153"/>
      <c r="M33" s="183">
        <f t="shared" si="4"/>
        <v>0</v>
      </c>
    </row>
    <row r="34" spans="1:15" ht="15" customHeight="1" x14ac:dyDescent="0.3">
      <c r="A34" s="158" t="s">
        <v>56</v>
      </c>
      <c r="B34" s="159">
        <v>1000</v>
      </c>
      <c r="C34" s="139">
        <v>8</v>
      </c>
      <c r="D34" s="139">
        <f t="shared" si="6"/>
        <v>4</v>
      </c>
      <c r="E34" s="140">
        <f>CEILING((D34/2),1)</f>
        <v>2</v>
      </c>
      <c r="F34" s="160">
        <v>1.736111111111111E-3</v>
      </c>
      <c r="G34" s="161">
        <f>ROUND(E34,0)*F34</f>
        <v>3.472222222222222E-3</v>
      </c>
      <c r="H34" s="139"/>
      <c r="I34" s="176">
        <f t="shared" si="3"/>
        <v>0.71608796296296284</v>
      </c>
      <c r="J34" s="130">
        <f t="shared" si="1"/>
        <v>0.71956018518518505</v>
      </c>
      <c r="K34" s="162"/>
      <c r="L34" s="163"/>
      <c r="M34" s="57">
        <f t="shared" si="4"/>
        <v>0</v>
      </c>
    </row>
    <row r="35" spans="1:15" ht="15" customHeight="1" x14ac:dyDescent="0.3">
      <c r="A35" s="116" t="s">
        <v>56</v>
      </c>
      <c r="B35" s="117">
        <v>1000</v>
      </c>
      <c r="C35" s="118">
        <v>6</v>
      </c>
      <c r="D35" s="118">
        <f t="shared" si="6"/>
        <v>3</v>
      </c>
      <c r="E35" s="119"/>
      <c r="F35" s="120">
        <v>1.5624999999999999E-3</v>
      </c>
      <c r="G35" s="145">
        <f t="shared" si="7"/>
        <v>4.6874999999999998E-3</v>
      </c>
      <c r="H35" s="118"/>
      <c r="I35" s="176">
        <f t="shared" si="3"/>
        <v>0.71956018518518505</v>
      </c>
      <c r="J35" s="130">
        <f t="shared" si="1"/>
        <v>0.72424768518518501</v>
      </c>
      <c r="K35" s="125"/>
      <c r="L35" s="126"/>
      <c r="M35" s="57">
        <f t="shared" si="4"/>
        <v>0</v>
      </c>
      <c r="O35" s="63"/>
    </row>
    <row r="36" spans="1:15" ht="15" customHeight="1" x14ac:dyDescent="0.3">
      <c r="A36" s="116" t="s">
        <v>57</v>
      </c>
      <c r="B36" s="117">
        <v>1000</v>
      </c>
      <c r="C36" s="118">
        <v>8</v>
      </c>
      <c r="D36" s="118">
        <f t="shared" si="6"/>
        <v>4</v>
      </c>
      <c r="E36" s="119">
        <f>CEILING((D36/2),1)</f>
        <v>2</v>
      </c>
      <c r="F36" s="120">
        <v>1.736111111111111E-3</v>
      </c>
      <c r="G36" s="121">
        <f>ROUND(E36,0)*F36</f>
        <v>3.472222222222222E-3</v>
      </c>
      <c r="H36" s="118"/>
      <c r="I36" s="176">
        <f t="shared" si="3"/>
        <v>0.72424768518518501</v>
      </c>
      <c r="J36" s="122">
        <f t="shared" si="1"/>
        <v>0.72771990740740722</v>
      </c>
      <c r="K36" s="125"/>
      <c r="L36" s="126"/>
      <c r="M36" s="57">
        <f t="shared" si="4"/>
        <v>0</v>
      </c>
    </row>
    <row r="37" spans="1:15" ht="15" customHeight="1" x14ac:dyDescent="0.3">
      <c r="A37" s="116" t="s">
        <v>57</v>
      </c>
      <c r="B37" s="117">
        <v>1000</v>
      </c>
      <c r="C37" s="118">
        <v>6</v>
      </c>
      <c r="D37" s="118">
        <f t="shared" si="6"/>
        <v>3</v>
      </c>
      <c r="E37" s="119"/>
      <c r="F37" s="120">
        <v>1.5624999999999999E-3</v>
      </c>
      <c r="G37" s="145">
        <f t="shared" si="7"/>
        <v>4.6874999999999998E-3</v>
      </c>
      <c r="H37" s="118"/>
      <c r="I37" s="176">
        <f t="shared" si="3"/>
        <v>0.72771990740740722</v>
      </c>
      <c r="J37" s="122">
        <f t="shared" si="1"/>
        <v>0.73240740740740717</v>
      </c>
      <c r="K37" s="125"/>
      <c r="L37" s="126"/>
      <c r="M37" s="57">
        <f t="shared" si="4"/>
        <v>0</v>
      </c>
    </row>
    <row r="38" spans="1:15" ht="15" customHeight="1" x14ac:dyDescent="0.3">
      <c r="A38" s="147" t="s">
        <v>20</v>
      </c>
      <c r="B38" s="148"/>
      <c r="C38" s="138"/>
      <c r="D38" s="138"/>
      <c r="E38" s="149"/>
      <c r="F38" s="150">
        <v>1.2500000000000001E-2</v>
      </c>
      <c r="G38" s="156"/>
      <c r="H38" s="138" t="s">
        <v>21</v>
      </c>
      <c r="I38" s="177">
        <f t="shared" si="3"/>
        <v>0.73240740740740717</v>
      </c>
      <c r="J38" s="141">
        <f t="shared" si="1"/>
        <v>0.74490740740740713</v>
      </c>
      <c r="K38" s="152"/>
      <c r="L38" s="153"/>
      <c r="M38" s="183">
        <f t="shared" si="4"/>
        <v>0</v>
      </c>
    </row>
    <row r="39" spans="1:15" ht="15" customHeight="1" x14ac:dyDescent="0.3">
      <c r="A39" s="116" t="s">
        <v>56</v>
      </c>
      <c r="B39" s="117">
        <v>1500</v>
      </c>
      <c r="C39" s="118">
        <v>8</v>
      </c>
      <c r="D39" s="118">
        <f t="shared" si="6"/>
        <v>4</v>
      </c>
      <c r="E39" s="119">
        <f>CEILING((D39/2),1)</f>
        <v>2</v>
      </c>
      <c r="F39" s="120">
        <v>2.3148148148148151E-3</v>
      </c>
      <c r="G39" s="145">
        <f>ROUND(E39,0)*F39</f>
        <v>4.6296296296296302E-3</v>
      </c>
      <c r="H39" s="118"/>
      <c r="I39" s="176">
        <f t="shared" si="3"/>
        <v>0.74490740740740713</v>
      </c>
      <c r="J39" s="122">
        <f t="shared" si="1"/>
        <v>0.74953703703703678</v>
      </c>
      <c r="K39" s="125"/>
      <c r="L39" s="126"/>
      <c r="M39" s="57">
        <f t="shared" si="4"/>
        <v>0</v>
      </c>
    </row>
    <row r="40" spans="1:15" ht="15" customHeight="1" x14ac:dyDescent="0.3">
      <c r="A40" s="116" t="s">
        <v>57</v>
      </c>
      <c r="B40" s="117">
        <v>1500</v>
      </c>
      <c r="C40" s="118">
        <v>6</v>
      </c>
      <c r="D40" s="118">
        <f t="shared" si="6"/>
        <v>3</v>
      </c>
      <c r="E40" s="119"/>
      <c r="F40" s="120">
        <v>2.0833333333333298E-3</v>
      </c>
      <c r="G40" s="145">
        <f>ROUND(D40,0)*F40</f>
        <v>6.2499999999999899E-3</v>
      </c>
      <c r="H40" s="118"/>
      <c r="I40" s="176">
        <f t="shared" si="3"/>
        <v>0.74953703703703678</v>
      </c>
      <c r="J40" s="122">
        <f t="shared" si="1"/>
        <v>0.75578703703703676</v>
      </c>
      <c r="K40" s="125"/>
      <c r="L40" s="126"/>
      <c r="M40" s="57">
        <f t="shared" si="4"/>
        <v>0</v>
      </c>
    </row>
    <row r="41" spans="1:15" ht="15" customHeight="1" x14ac:dyDescent="0.3">
      <c r="A41" s="116" t="s">
        <v>57</v>
      </c>
      <c r="B41" s="117">
        <v>1500</v>
      </c>
      <c r="C41" s="118">
        <v>8</v>
      </c>
      <c r="D41" s="118">
        <f t="shared" si="6"/>
        <v>4</v>
      </c>
      <c r="E41" s="119">
        <f>CEILING((D41/2),1)</f>
        <v>2</v>
      </c>
      <c r="F41" s="120">
        <v>2.3148148148148151E-3</v>
      </c>
      <c r="G41" s="121">
        <f>ROUND(E41,0)*F41</f>
        <v>4.6296296296296302E-3</v>
      </c>
      <c r="H41" s="118"/>
      <c r="I41" s="176">
        <f t="shared" si="3"/>
        <v>0.75578703703703676</v>
      </c>
      <c r="J41" s="122">
        <f t="shared" si="1"/>
        <v>0.76041666666666641</v>
      </c>
      <c r="K41" s="125"/>
      <c r="L41" s="126"/>
      <c r="M41" s="57">
        <f t="shared" si="4"/>
        <v>0</v>
      </c>
    </row>
    <row r="42" spans="1:15" ht="15" customHeight="1" x14ac:dyDescent="0.3">
      <c r="A42" s="116" t="s">
        <v>57</v>
      </c>
      <c r="B42" s="117">
        <v>1500</v>
      </c>
      <c r="C42" s="118">
        <v>6</v>
      </c>
      <c r="D42" s="118">
        <f t="shared" si="6"/>
        <v>3</v>
      </c>
      <c r="E42" s="119"/>
      <c r="F42" s="120">
        <v>2.0833333333333298E-3</v>
      </c>
      <c r="G42" s="145">
        <f>ROUND(D42,0)*F42</f>
        <v>6.2499999999999899E-3</v>
      </c>
      <c r="H42" s="118"/>
      <c r="I42" s="176">
        <f t="shared" si="3"/>
        <v>0.76041666666666641</v>
      </c>
      <c r="J42" s="122">
        <f t="shared" si="1"/>
        <v>0.76666666666666639</v>
      </c>
      <c r="K42" s="125"/>
      <c r="L42" s="126"/>
      <c r="M42" s="182">
        <f t="shared" si="4"/>
        <v>0</v>
      </c>
    </row>
    <row r="43" spans="1:15" ht="15" customHeight="1" x14ac:dyDescent="0.3">
      <c r="A43" s="147" t="s">
        <v>24</v>
      </c>
      <c r="B43" s="148"/>
      <c r="C43" s="138"/>
      <c r="D43" s="138"/>
      <c r="E43" s="149"/>
      <c r="F43" s="150">
        <v>1.1111111111111112E-2</v>
      </c>
      <c r="G43" s="156"/>
      <c r="H43" s="138" t="s">
        <v>21</v>
      </c>
      <c r="I43" s="177">
        <f t="shared" si="3"/>
        <v>0.76666666666666639</v>
      </c>
      <c r="J43" s="141">
        <f t="shared" si="1"/>
        <v>0.77777777777777746</v>
      </c>
      <c r="K43" s="152"/>
      <c r="L43" s="153"/>
      <c r="M43" s="183">
        <f t="shared" si="4"/>
        <v>0</v>
      </c>
    </row>
    <row r="44" spans="1:15" ht="15" customHeight="1" x14ac:dyDescent="0.3">
      <c r="A44" s="116" t="s">
        <v>56</v>
      </c>
      <c r="B44" s="117">
        <v>3000</v>
      </c>
      <c r="C44" s="118">
        <v>8</v>
      </c>
      <c r="D44" s="118">
        <f t="shared" si="6"/>
        <v>4</v>
      </c>
      <c r="E44" s="119">
        <f>CEILING((D44/2),1)</f>
        <v>2</v>
      </c>
      <c r="F44" s="120">
        <v>4.5138888888888798E-3</v>
      </c>
      <c r="G44" s="121">
        <f>ROUND(E44,0)*F44</f>
        <v>9.0277777777777596E-3</v>
      </c>
      <c r="H44" s="118"/>
      <c r="I44" s="176">
        <f>IF(F44&gt;0,J43,0)</f>
        <v>0.77777777777777746</v>
      </c>
      <c r="J44" s="122">
        <f t="shared" ref="J44:J50" si="8">IF(H44=EXACT("","x"),G44+I44,F44+I44)</f>
        <v>0.7868055555555552</v>
      </c>
      <c r="K44" s="125"/>
      <c r="L44" s="126"/>
      <c r="M44" s="57">
        <f t="shared" si="4"/>
        <v>0</v>
      </c>
    </row>
    <row r="45" spans="1:15" ht="15" customHeight="1" x14ac:dyDescent="0.3">
      <c r="A45" s="116" t="s">
        <v>56</v>
      </c>
      <c r="B45" s="117">
        <v>3000</v>
      </c>
      <c r="C45" s="118">
        <v>6</v>
      </c>
      <c r="D45" s="118">
        <f t="shared" si="6"/>
        <v>3</v>
      </c>
      <c r="E45" s="119"/>
      <c r="F45" s="120">
        <v>4.1666666666666597E-3</v>
      </c>
      <c r="G45" s="145">
        <f>ROUND(D45,0)*F45</f>
        <v>1.249999999999998E-2</v>
      </c>
      <c r="H45" s="118"/>
      <c r="I45" s="176">
        <f t="shared" ref="I45:I50" si="9">IF(F45&gt;0,J44,0)</f>
        <v>0.7868055555555552</v>
      </c>
      <c r="J45" s="122">
        <f t="shared" si="8"/>
        <v>0.79930555555555516</v>
      </c>
      <c r="K45" s="125"/>
      <c r="L45" s="126"/>
      <c r="M45" s="57">
        <f t="shared" si="4"/>
        <v>0</v>
      </c>
    </row>
    <row r="46" spans="1:15" ht="15" customHeight="1" x14ac:dyDescent="0.3">
      <c r="A46" s="147" t="s">
        <v>20</v>
      </c>
      <c r="B46" s="147"/>
      <c r="C46" s="147"/>
      <c r="D46" s="147"/>
      <c r="E46" s="147"/>
      <c r="F46" s="192">
        <v>1.2500000000000001E-2</v>
      </c>
      <c r="G46" s="147"/>
      <c r="H46" s="138" t="s">
        <v>21</v>
      </c>
      <c r="I46" s="209">
        <f t="shared" si="9"/>
        <v>0.79930555555555516</v>
      </c>
      <c r="J46" s="209">
        <f t="shared" si="8"/>
        <v>0.81180555555555511</v>
      </c>
      <c r="K46" s="152"/>
      <c r="L46" s="153"/>
      <c r="M46" s="183">
        <f t="shared" si="4"/>
        <v>0</v>
      </c>
    </row>
    <row r="47" spans="1:15" ht="15" customHeight="1" x14ac:dyDescent="0.3">
      <c r="A47" s="116" t="s">
        <v>57</v>
      </c>
      <c r="B47" s="117">
        <v>3000</v>
      </c>
      <c r="C47" s="118">
        <v>8</v>
      </c>
      <c r="D47" s="118">
        <f t="shared" si="6"/>
        <v>4</v>
      </c>
      <c r="E47" s="119">
        <f>CEILING((D47/2),1)</f>
        <v>2</v>
      </c>
      <c r="F47" s="120">
        <v>4.1666666666666597E-3</v>
      </c>
      <c r="G47" s="121">
        <f>ROUND(E47,0)*F47</f>
        <v>8.3333333333333193E-3</v>
      </c>
      <c r="H47" s="118"/>
      <c r="I47" s="176">
        <f t="shared" si="9"/>
        <v>0.81180555555555511</v>
      </c>
      <c r="J47" s="122">
        <f t="shared" si="8"/>
        <v>0.82013888888888842</v>
      </c>
      <c r="K47" s="211"/>
      <c r="L47" s="212"/>
      <c r="M47" s="57">
        <f t="shared" si="4"/>
        <v>0</v>
      </c>
    </row>
    <row r="48" spans="1:15" ht="15" customHeight="1" x14ac:dyDescent="0.3">
      <c r="A48" s="116" t="s">
        <v>57</v>
      </c>
      <c r="B48" s="117">
        <v>3000</v>
      </c>
      <c r="C48" s="118">
        <v>6</v>
      </c>
      <c r="D48" s="118">
        <f t="shared" si="6"/>
        <v>3</v>
      </c>
      <c r="E48" s="119"/>
      <c r="F48" s="120">
        <v>3.81944444444444E-3</v>
      </c>
      <c r="G48" s="145">
        <f>ROUND(D48,0)*F48</f>
        <v>1.145833333333332E-2</v>
      </c>
      <c r="H48" s="118"/>
      <c r="I48" s="176">
        <f t="shared" si="9"/>
        <v>0.82013888888888842</v>
      </c>
      <c r="J48" s="126">
        <f t="shared" si="8"/>
        <v>0.83159722222222177</v>
      </c>
      <c r="K48" s="213"/>
      <c r="L48" s="188"/>
      <c r="M48" s="57">
        <f t="shared" si="4"/>
        <v>0</v>
      </c>
    </row>
    <row r="49" spans="1:22" ht="15" customHeight="1" x14ac:dyDescent="0.3">
      <c r="A49" s="189" t="s">
        <v>59</v>
      </c>
      <c r="B49" s="190"/>
      <c r="C49" s="181"/>
      <c r="D49" s="181"/>
      <c r="E49" s="191"/>
      <c r="F49" s="192">
        <v>4.8611111111111103E-3</v>
      </c>
      <c r="G49" s="193"/>
      <c r="H49" s="138" t="s">
        <v>21</v>
      </c>
      <c r="I49" s="209">
        <f t="shared" si="9"/>
        <v>0.83159722222222177</v>
      </c>
      <c r="J49" s="209">
        <f t="shared" si="8"/>
        <v>0.83645833333333286</v>
      </c>
      <c r="K49" s="153"/>
      <c r="L49" s="153"/>
      <c r="M49" s="141">
        <f t="shared" si="4"/>
        <v>0</v>
      </c>
    </row>
    <row r="50" spans="1:22" s="3" customFormat="1" ht="15" customHeight="1" x14ac:dyDescent="0.3">
      <c r="A50" s="196" t="s">
        <v>48</v>
      </c>
      <c r="B50" s="197">
        <v>500</v>
      </c>
      <c r="C50" s="194">
        <v>60</v>
      </c>
      <c r="D50" s="194">
        <f t="shared" ref="D50:D61" si="10">ROUND((C50/2),0)</f>
        <v>30</v>
      </c>
      <c r="E50" s="195">
        <f>CEILING((D50/2),1)</f>
        <v>15</v>
      </c>
      <c r="F50" s="198">
        <v>1.5624999999999999E-3</v>
      </c>
      <c r="G50" s="199">
        <f>ROUND(E50,0)*F50</f>
        <v>2.3437499999999997E-2</v>
      </c>
      <c r="H50" s="194"/>
      <c r="I50" s="176">
        <f t="shared" si="9"/>
        <v>0.83645833333333286</v>
      </c>
      <c r="J50" s="210">
        <f t="shared" si="8"/>
        <v>0.85989583333333286</v>
      </c>
      <c r="K50" s="213"/>
      <c r="L50" s="213"/>
      <c r="M50" s="57">
        <f t="shared" si="4"/>
        <v>0</v>
      </c>
      <c r="N50" s="186"/>
      <c r="O50" s="186"/>
      <c r="P50" s="186"/>
      <c r="Q50" s="186"/>
      <c r="R50" s="187"/>
      <c r="S50" s="81"/>
      <c r="T50" s="81"/>
      <c r="U50" s="81"/>
      <c r="V50" s="81"/>
    </row>
    <row r="51" spans="1:22" s="3" customFormat="1" ht="15" customHeight="1" x14ac:dyDescent="0.3">
      <c r="A51" s="189" t="s">
        <v>66</v>
      </c>
      <c r="B51" s="215"/>
      <c r="C51" s="216"/>
      <c r="D51" s="216">
        <f>ROUND((C51/2),0)</f>
        <v>0</v>
      </c>
      <c r="E51" s="217">
        <f>CEILING((D51/2),1)</f>
        <v>0</v>
      </c>
      <c r="F51" s="218">
        <v>6.9444444444444397E-3</v>
      </c>
      <c r="G51" s="219">
        <f>ROUND(E51,0)*F51</f>
        <v>0</v>
      </c>
      <c r="H51" s="138" t="s">
        <v>21</v>
      </c>
      <c r="I51" s="177">
        <f>IF(F51&gt;0,J50,0)</f>
        <v>0.85989583333333286</v>
      </c>
      <c r="J51" s="220">
        <f>IF(H51=EXACT("","x"),G51+I51,F51+I51)</f>
        <v>0.86684027777777728</v>
      </c>
      <c r="K51" s="153"/>
      <c r="L51" s="153"/>
      <c r="M51" s="141">
        <f t="shared" si="4"/>
        <v>0</v>
      </c>
      <c r="N51" s="186"/>
      <c r="O51" s="186"/>
      <c r="P51" s="186"/>
      <c r="Q51" s="186"/>
      <c r="R51" s="187"/>
      <c r="S51" s="81"/>
      <c r="T51" s="81"/>
      <c r="U51" s="81"/>
      <c r="V51" s="81"/>
    </row>
    <row r="52" spans="1:22" s="3" customFormat="1" ht="15" customHeight="1" x14ac:dyDescent="0.3">
      <c r="A52" s="201"/>
      <c r="B52" s="202"/>
      <c r="C52" s="203"/>
      <c r="D52" s="203"/>
      <c r="E52" s="204"/>
      <c r="F52" s="205"/>
      <c r="G52" s="206"/>
      <c r="H52" s="203"/>
      <c r="I52" s="207"/>
      <c r="J52" s="208"/>
      <c r="K52" s="200"/>
      <c r="L52" s="81"/>
      <c r="M52" s="185"/>
      <c r="N52" s="186"/>
      <c r="O52" s="186"/>
      <c r="P52" s="186"/>
      <c r="Q52" s="186"/>
      <c r="R52" s="187"/>
      <c r="S52" s="81"/>
      <c r="T52" s="81"/>
      <c r="U52" s="81"/>
      <c r="V52" s="81"/>
    </row>
    <row r="53" spans="1:22" ht="15" customHeight="1" x14ac:dyDescent="0.25">
      <c r="A53" s="69"/>
      <c r="B53" s="109"/>
      <c r="C53" s="81"/>
      <c r="D53" s="81">
        <f t="shared" si="10"/>
        <v>0</v>
      </c>
      <c r="E53" s="110">
        <f t="shared" ref="E53:E61" si="11">ROUND((D53/2),1)</f>
        <v>0</v>
      </c>
      <c r="F53" s="114"/>
      <c r="G53" s="111">
        <f t="shared" ref="G53:G62" si="12">ROUND(E53,0)*F53</f>
        <v>0</v>
      </c>
      <c r="H53" s="81"/>
      <c r="I53" s="115">
        <f>IF(F53&gt;0,J50,0)</f>
        <v>0</v>
      </c>
      <c r="J53" s="64">
        <f t="shared" si="1"/>
        <v>0</v>
      </c>
      <c r="K53" s="113"/>
      <c r="L53"/>
      <c r="M53" s="112">
        <f t="shared" ref="M53:M62" si="13">L53-K53</f>
        <v>0</v>
      </c>
    </row>
    <row r="54" spans="1:22" ht="15" customHeight="1" x14ac:dyDescent="0.25">
      <c r="A54" s="69"/>
      <c r="B54" s="109"/>
      <c r="C54" s="81"/>
      <c r="D54" s="81">
        <f t="shared" si="10"/>
        <v>0</v>
      </c>
      <c r="E54" s="110">
        <f t="shared" si="11"/>
        <v>0</v>
      </c>
      <c r="F54" s="114"/>
      <c r="G54" s="111">
        <f t="shared" si="12"/>
        <v>0</v>
      </c>
      <c r="H54" s="81"/>
      <c r="I54" s="115">
        <f t="shared" si="3"/>
        <v>0</v>
      </c>
      <c r="J54" s="64">
        <f t="shared" si="1"/>
        <v>0</v>
      </c>
      <c r="K54" s="113"/>
      <c r="L54"/>
      <c r="M54" s="112">
        <f t="shared" si="13"/>
        <v>0</v>
      </c>
    </row>
    <row r="55" spans="1:22" ht="15" customHeight="1" x14ac:dyDescent="0.25">
      <c r="A55" s="69"/>
      <c r="B55" s="109"/>
      <c r="C55" s="81"/>
      <c r="D55" s="81">
        <f t="shared" si="10"/>
        <v>0</v>
      </c>
      <c r="E55" s="110">
        <f t="shared" si="11"/>
        <v>0</v>
      </c>
      <c r="F55" s="114"/>
      <c r="G55" s="111">
        <f t="shared" si="12"/>
        <v>0</v>
      </c>
      <c r="H55" s="81"/>
      <c r="I55" s="115">
        <f t="shared" si="3"/>
        <v>0</v>
      </c>
      <c r="J55" s="64">
        <f t="shared" si="1"/>
        <v>0</v>
      </c>
      <c r="K55" s="113"/>
      <c r="L55"/>
      <c r="M55" s="112">
        <f t="shared" si="13"/>
        <v>0</v>
      </c>
    </row>
    <row r="56" spans="1:22" ht="15" customHeight="1" x14ac:dyDescent="0.25">
      <c r="A56" s="69"/>
      <c r="B56" s="109"/>
      <c r="C56" s="81"/>
      <c r="D56" s="81">
        <f t="shared" si="10"/>
        <v>0</v>
      </c>
      <c r="E56" s="110">
        <f t="shared" si="11"/>
        <v>0</v>
      </c>
      <c r="F56" s="114"/>
      <c r="G56" s="111">
        <f t="shared" si="12"/>
        <v>0</v>
      </c>
      <c r="H56" s="81"/>
      <c r="I56" s="115">
        <f t="shared" si="3"/>
        <v>0</v>
      </c>
      <c r="J56" s="64">
        <f t="shared" si="1"/>
        <v>0</v>
      </c>
      <c r="K56" s="113"/>
      <c r="L56" s="72"/>
      <c r="M56" s="112">
        <f t="shared" si="13"/>
        <v>0</v>
      </c>
    </row>
    <row r="57" spans="1:22" ht="15" customHeight="1" x14ac:dyDescent="0.25">
      <c r="A57" s="69"/>
      <c r="B57" s="109"/>
      <c r="C57" s="81"/>
      <c r="D57" s="81">
        <f t="shared" si="10"/>
        <v>0</v>
      </c>
      <c r="E57" s="110">
        <f t="shared" si="11"/>
        <v>0</v>
      </c>
      <c r="F57" s="114"/>
      <c r="G57" s="111">
        <f t="shared" si="12"/>
        <v>0</v>
      </c>
      <c r="H57" s="81"/>
      <c r="I57" s="115">
        <f t="shared" si="3"/>
        <v>0</v>
      </c>
      <c r="J57" s="64">
        <f t="shared" si="1"/>
        <v>0</v>
      </c>
      <c r="K57" s="113"/>
      <c r="L57"/>
      <c r="M57" s="112">
        <f t="shared" si="13"/>
        <v>0</v>
      </c>
    </row>
    <row r="58" spans="1:22" ht="15" customHeight="1" x14ac:dyDescent="0.25">
      <c r="A58" s="69"/>
      <c r="B58" s="109"/>
      <c r="C58" s="81"/>
      <c r="D58" s="81">
        <f t="shared" si="10"/>
        <v>0</v>
      </c>
      <c r="E58" s="110">
        <f t="shared" si="11"/>
        <v>0</v>
      </c>
      <c r="F58" s="114"/>
      <c r="G58" s="111">
        <f t="shared" si="12"/>
        <v>0</v>
      </c>
      <c r="H58" s="81"/>
      <c r="I58" s="115">
        <f t="shared" si="3"/>
        <v>0</v>
      </c>
      <c r="J58" s="64">
        <f t="shared" si="1"/>
        <v>0</v>
      </c>
      <c r="K58" s="113"/>
      <c r="L58"/>
      <c r="M58" s="112">
        <f t="shared" si="13"/>
        <v>0</v>
      </c>
    </row>
    <row r="59" spans="1:22" ht="15" customHeight="1" x14ac:dyDescent="0.25">
      <c r="A59" s="69"/>
      <c r="B59" s="109"/>
      <c r="C59" s="81"/>
      <c r="D59" s="81">
        <f t="shared" si="10"/>
        <v>0</v>
      </c>
      <c r="E59" s="110">
        <f t="shared" si="11"/>
        <v>0</v>
      </c>
      <c r="F59" s="114"/>
      <c r="G59" s="111">
        <f t="shared" si="12"/>
        <v>0</v>
      </c>
      <c r="H59" s="81"/>
      <c r="I59" s="115">
        <f t="shared" si="3"/>
        <v>0</v>
      </c>
      <c r="J59" s="64">
        <f t="shared" si="1"/>
        <v>0</v>
      </c>
      <c r="K59" s="113"/>
      <c r="L59"/>
      <c r="M59" s="112">
        <f t="shared" si="13"/>
        <v>0</v>
      </c>
    </row>
    <row r="60" spans="1:22" ht="15" customHeight="1" x14ac:dyDescent="0.25">
      <c r="A60" s="69"/>
      <c r="B60" s="109"/>
      <c r="C60" s="81"/>
      <c r="D60" s="81"/>
      <c r="E60" s="110"/>
      <c r="F60" s="114"/>
      <c r="G60" s="111"/>
      <c r="H60" s="81"/>
      <c r="I60" s="115"/>
      <c r="J60" s="64"/>
      <c r="K60" s="113"/>
      <c r="L60"/>
      <c r="M60" s="112"/>
    </row>
    <row r="61" spans="1:22" ht="15" customHeight="1" x14ac:dyDescent="0.25">
      <c r="A61" s="69"/>
      <c r="B61" s="109"/>
      <c r="C61" s="81"/>
      <c r="D61" s="81">
        <f t="shared" si="10"/>
        <v>0</v>
      </c>
      <c r="E61" s="110">
        <f t="shared" si="11"/>
        <v>0</v>
      </c>
      <c r="F61" s="114"/>
      <c r="G61" s="111">
        <f t="shared" si="12"/>
        <v>0</v>
      </c>
      <c r="H61" s="81"/>
      <c r="I61" s="115">
        <f>IF(F61&gt;0,J59,0)</f>
        <v>0</v>
      </c>
      <c r="J61" s="64">
        <f>IF(H61=EXACT("","x"),G61+I61,F61+I61)</f>
        <v>0</v>
      </c>
      <c r="K61" s="113"/>
      <c r="L61"/>
      <c r="M61" s="112">
        <f t="shared" si="13"/>
        <v>0</v>
      </c>
    </row>
    <row r="62" spans="1:22" ht="15" customHeight="1" x14ac:dyDescent="0.25">
      <c r="A62" s="69"/>
      <c r="B62" s="109"/>
      <c r="C62" s="81"/>
      <c r="D62" s="81"/>
      <c r="E62" s="81"/>
      <c r="F62" s="114"/>
      <c r="G62" s="111">
        <f t="shared" si="12"/>
        <v>0</v>
      </c>
      <c r="H62" s="111"/>
      <c r="I62" s="115">
        <f>IF(F62&gt;0,J61,0)</f>
        <v>0</v>
      </c>
      <c r="J62" s="64">
        <f>IF(H62=EXACT("","x"),G62+I62,F62+I62)</f>
        <v>0</v>
      </c>
      <c r="K62" s="113"/>
      <c r="L62"/>
      <c r="M62" s="112">
        <f t="shared" si="13"/>
        <v>0</v>
      </c>
    </row>
    <row r="63" spans="1:22" ht="15" customHeight="1" x14ac:dyDescent="0.3">
      <c r="A63"/>
      <c r="B63"/>
      <c r="C63"/>
      <c r="D63"/>
      <c r="E63"/>
      <c r="F63"/>
      <c r="G63" s="64"/>
      <c r="H63"/>
      <c r="I63"/>
      <c r="J63"/>
      <c r="K63"/>
      <c r="L63"/>
      <c r="M63" s="65"/>
    </row>
    <row r="64" spans="1:22" ht="15" customHeight="1" x14ac:dyDescent="0.25">
      <c r="A64"/>
      <c r="B64"/>
      <c r="C64"/>
      <c r="D64"/>
      <c r="E64"/>
      <c r="F64"/>
      <c r="G64"/>
      <c r="H64"/>
      <c r="I64"/>
      <c r="J64"/>
      <c r="K64"/>
      <c r="L64"/>
    </row>
    <row r="65" spans="1:15" ht="15" customHeight="1" x14ac:dyDescent="0.25">
      <c r="A65"/>
      <c r="B65"/>
      <c r="C65"/>
      <c r="D65"/>
      <c r="E65"/>
      <c r="F65"/>
      <c r="G65"/>
      <c r="H65"/>
      <c r="I65"/>
      <c r="J65"/>
      <c r="K65"/>
      <c r="L65"/>
    </row>
    <row r="66" spans="1:15" ht="1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 s="19"/>
    </row>
    <row r="67" spans="1:15" ht="15" customHeight="1" x14ac:dyDescent="0.25">
      <c r="A67"/>
      <c r="B67"/>
      <c r="C67"/>
      <c r="D67"/>
      <c r="E67"/>
      <c r="F67"/>
      <c r="G67"/>
      <c r="H67"/>
      <c r="I67"/>
      <c r="J67"/>
      <c r="K67"/>
      <c r="L67"/>
    </row>
    <row r="68" spans="1:15" ht="15" customHeight="1" x14ac:dyDescent="0.25">
      <c r="A68"/>
      <c r="B68"/>
      <c r="C68"/>
      <c r="D68"/>
      <c r="E68"/>
      <c r="F68"/>
      <c r="G68"/>
      <c r="H68"/>
      <c r="I68"/>
      <c r="J68"/>
      <c r="K68"/>
      <c r="L68"/>
    </row>
    <row r="69" spans="1:15" ht="15" customHeight="1" x14ac:dyDescent="0.25">
      <c r="A69"/>
      <c r="B69"/>
      <c r="C69"/>
      <c r="D69"/>
      <c r="E69"/>
      <c r="F69"/>
      <c r="G69"/>
      <c r="H69"/>
      <c r="I69"/>
      <c r="J69"/>
      <c r="K69"/>
      <c r="L69"/>
    </row>
    <row r="70" spans="1:15" ht="15" customHeight="1" x14ac:dyDescent="0.25">
      <c r="A70"/>
      <c r="B70"/>
      <c r="C70"/>
      <c r="D70"/>
      <c r="E70"/>
      <c r="F70"/>
      <c r="G70"/>
      <c r="H70"/>
      <c r="I70"/>
      <c r="J70"/>
      <c r="K70"/>
      <c r="L70"/>
    </row>
    <row r="71" spans="1:15" ht="15" customHeight="1" x14ac:dyDescent="0.25">
      <c r="A71"/>
      <c r="B71"/>
      <c r="C71"/>
      <c r="D71"/>
      <c r="E71"/>
      <c r="F71"/>
      <c r="G71"/>
      <c r="H71"/>
      <c r="I71"/>
      <c r="J71"/>
      <c r="K71"/>
      <c r="L71"/>
    </row>
    <row r="72" spans="1:15" ht="15" customHeight="1" x14ac:dyDescent="0.25">
      <c r="A72"/>
      <c r="B72"/>
      <c r="C72"/>
      <c r="D72"/>
      <c r="E72"/>
      <c r="F72"/>
      <c r="G72"/>
      <c r="H72"/>
      <c r="I72"/>
      <c r="J72"/>
      <c r="K72"/>
      <c r="L72"/>
    </row>
    <row r="73" spans="1:15" ht="15" customHeight="1" x14ac:dyDescent="0.25">
      <c r="A73"/>
      <c r="B73"/>
      <c r="C73"/>
      <c r="D73"/>
      <c r="E73"/>
      <c r="F73"/>
      <c r="G73"/>
      <c r="H73"/>
      <c r="I73"/>
      <c r="J73"/>
      <c r="K73"/>
      <c r="L73"/>
      <c r="O73" s="66"/>
    </row>
    <row r="74" spans="1:15" ht="15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O74" s="66"/>
    </row>
    <row r="75" spans="1:15" ht="15" customHeight="1" x14ac:dyDescent="0.25">
      <c r="A75"/>
      <c r="B75"/>
      <c r="C75"/>
      <c r="D75"/>
      <c r="E75"/>
      <c r="F75"/>
      <c r="G75"/>
      <c r="H75"/>
      <c r="I75"/>
      <c r="J75"/>
      <c r="K75"/>
      <c r="L75"/>
      <c r="O75" s="66"/>
    </row>
    <row r="76" spans="1:15" ht="15" customHeight="1" x14ac:dyDescent="0.25">
      <c r="A76"/>
      <c r="B76"/>
      <c r="C76"/>
      <c r="D76"/>
      <c r="E76"/>
      <c r="F76"/>
      <c r="G76"/>
      <c r="H76"/>
      <c r="I76"/>
      <c r="J76"/>
      <c r="K76"/>
      <c r="L76"/>
      <c r="O76" s="66"/>
    </row>
    <row r="77" spans="1:15" ht="15" customHeight="1" x14ac:dyDescent="0.25">
      <c r="A77"/>
      <c r="B77"/>
      <c r="C77"/>
      <c r="D77"/>
      <c r="E77"/>
      <c r="F77"/>
      <c r="G77"/>
      <c r="H77"/>
      <c r="I77"/>
      <c r="J77"/>
      <c r="K77"/>
      <c r="L77"/>
      <c r="O77" s="66"/>
    </row>
    <row r="78" spans="1:15" ht="15" customHeight="1" x14ac:dyDescent="0.25">
      <c r="A78"/>
      <c r="B78"/>
      <c r="C78"/>
      <c r="D78"/>
      <c r="E78"/>
      <c r="F78"/>
      <c r="G78"/>
      <c r="H78"/>
      <c r="I78"/>
      <c r="J78"/>
      <c r="K78"/>
      <c r="L78"/>
      <c r="O78" s="66"/>
    </row>
    <row r="79" spans="1:15" ht="15" customHeight="1" x14ac:dyDescent="0.25">
      <c r="A79"/>
      <c r="B79"/>
      <c r="C79"/>
      <c r="D79"/>
      <c r="E79"/>
      <c r="F79"/>
      <c r="G79"/>
      <c r="H79"/>
      <c r="I79"/>
      <c r="J79"/>
      <c r="K79"/>
      <c r="L79"/>
      <c r="O79" s="66"/>
    </row>
    <row r="80" spans="1:15" ht="15" customHeight="1" x14ac:dyDescent="0.25">
      <c r="A80"/>
      <c r="B80"/>
      <c r="C80"/>
      <c r="D80"/>
      <c r="E80"/>
      <c r="F80"/>
      <c r="G80"/>
      <c r="H80"/>
      <c r="I80"/>
      <c r="J80"/>
      <c r="K80"/>
      <c r="L80"/>
      <c r="O80" s="66"/>
    </row>
    <row r="81" spans="1:15" ht="15" customHeight="1" x14ac:dyDescent="0.25">
      <c r="A81"/>
      <c r="B81"/>
      <c r="C81"/>
      <c r="D81"/>
      <c r="E81"/>
      <c r="F81"/>
      <c r="G81"/>
      <c r="H81"/>
      <c r="I81"/>
      <c r="J81"/>
      <c r="K81"/>
      <c r="L81"/>
      <c r="O81" s="66"/>
    </row>
    <row r="82" spans="1:15" ht="15" customHeight="1" x14ac:dyDescent="0.25">
      <c r="A82"/>
      <c r="B82"/>
      <c r="C82"/>
      <c r="D82"/>
      <c r="E82"/>
      <c r="F82"/>
      <c r="G82"/>
      <c r="H82"/>
      <c r="I82"/>
      <c r="J82"/>
      <c r="K82"/>
      <c r="L82"/>
      <c r="O82" s="66"/>
    </row>
    <row r="83" spans="1:15" ht="15" customHeight="1" x14ac:dyDescent="0.25">
      <c r="A83"/>
      <c r="B83"/>
      <c r="C83"/>
      <c r="D83"/>
      <c r="E83"/>
      <c r="F83"/>
      <c r="G83"/>
      <c r="H83"/>
      <c r="I83"/>
      <c r="J83"/>
      <c r="K83"/>
      <c r="L83"/>
      <c r="O83" s="66"/>
    </row>
    <row r="84" spans="1:15" ht="15" customHeight="1" x14ac:dyDescent="0.25">
      <c r="A84"/>
      <c r="B84"/>
      <c r="C84"/>
      <c r="D84"/>
      <c r="E84"/>
      <c r="F84"/>
      <c r="G84"/>
      <c r="H84"/>
      <c r="I84"/>
      <c r="J84"/>
      <c r="K84"/>
      <c r="L84"/>
      <c r="O84" s="66"/>
    </row>
    <row r="85" spans="1:15" ht="15" customHeight="1" x14ac:dyDescent="0.25">
      <c r="A85"/>
      <c r="B85"/>
      <c r="C85"/>
      <c r="D85"/>
      <c r="E85"/>
      <c r="F85"/>
      <c r="G85"/>
      <c r="H85"/>
      <c r="I85"/>
      <c r="J85"/>
      <c r="K85"/>
      <c r="L85"/>
      <c r="O85" s="66"/>
    </row>
    <row r="86" spans="1:15" ht="15" customHeight="1" x14ac:dyDescent="0.25">
      <c r="A86"/>
      <c r="B86"/>
      <c r="C86"/>
      <c r="D86"/>
      <c r="E86"/>
      <c r="F86"/>
      <c r="G86"/>
      <c r="H86"/>
      <c r="I86"/>
      <c r="J86"/>
      <c r="K86"/>
      <c r="L86"/>
      <c r="O86" s="66"/>
    </row>
    <row r="87" spans="1:15" ht="15" customHeight="1" x14ac:dyDescent="0.25">
      <c r="A87"/>
      <c r="B87"/>
      <c r="C87"/>
      <c r="D87"/>
      <c r="E87"/>
      <c r="F87"/>
      <c r="G87"/>
      <c r="H87"/>
      <c r="I87"/>
      <c r="J87"/>
      <c r="K87"/>
      <c r="L87"/>
      <c r="O87" s="66"/>
    </row>
    <row r="88" spans="1:15" ht="15" customHeight="1" x14ac:dyDescent="0.25">
      <c r="A88"/>
      <c r="B88"/>
      <c r="C88"/>
      <c r="D88"/>
      <c r="E88"/>
      <c r="F88"/>
      <c r="G88"/>
      <c r="H88"/>
      <c r="I88"/>
      <c r="J88"/>
      <c r="K88"/>
      <c r="L88"/>
      <c r="O88" s="66"/>
    </row>
    <row r="89" spans="1:15" ht="15" customHeight="1" x14ac:dyDescent="0.25">
      <c r="A89"/>
      <c r="B89"/>
      <c r="C89"/>
      <c r="D89"/>
      <c r="E89"/>
      <c r="F89"/>
      <c r="G89"/>
      <c r="H89"/>
      <c r="I89"/>
      <c r="J89"/>
      <c r="K89"/>
      <c r="L89"/>
      <c r="O89" s="66"/>
    </row>
    <row r="90" spans="1:15" ht="15" customHeight="1" x14ac:dyDescent="0.25">
      <c r="A90"/>
      <c r="B90"/>
      <c r="C90"/>
      <c r="D90"/>
      <c r="E90"/>
      <c r="F90"/>
      <c r="G90"/>
      <c r="H90"/>
      <c r="I90"/>
      <c r="J90"/>
      <c r="K90"/>
      <c r="L90"/>
    </row>
    <row r="91" spans="1:15" ht="15" customHeight="1" x14ac:dyDescent="0.25">
      <c r="A91"/>
      <c r="B91"/>
      <c r="C91"/>
      <c r="D91"/>
      <c r="E91"/>
      <c r="F91"/>
      <c r="G91"/>
      <c r="H91"/>
      <c r="I91"/>
      <c r="J91"/>
      <c r="K91"/>
      <c r="L91"/>
    </row>
    <row r="92" spans="1:15" ht="15" customHeight="1" x14ac:dyDescent="0.25">
      <c r="A92"/>
      <c r="B92"/>
      <c r="C92"/>
      <c r="D92"/>
      <c r="E92"/>
      <c r="F92"/>
      <c r="G92"/>
      <c r="H92"/>
      <c r="I92"/>
      <c r="J92"/>
      <c r="K92"/>
      <c r="L92"/>
    </row>
    <row r="93" spans="1:15" ht="15" customHeight="1" x14ac:dyDescent="0.25">
      <c r="A93"/>
      <c r="B93"/>
      <c r="C93"/>
      <c r="D93"/>
      <c r="E93"/>
      <c r="F93"/>
      <c r="G93"/>
      <c r="H93"/>
      <c r="I93"/>
      <c r="J93"/>
      <c r="K93"/>
      <c r="L93"/>
    </row>
    <row r="94" spans="1:15" ht="15" customHeight="1" x14ac:dyDescent="0.25">
      <c r="A94"/>
      <c r="B94"/>
      <c r="C94"/>
      <c r="D94"/>
      <c r="E94"/>
      <c r="F94"/>
      <c r="G94"/>
      <c r="H94"/>
      <c r="I94"/>
      <c r="J94"/>
      <c r="K94"/>
      <c r="L94"/>
    </row>
    <row r="95" spans="1:15" ht="15" customHeight="1" x14ac:dyDescent="0.25">
      <c r="A95"/>
      <c r="B95"/>
      <c r="C95"/>
      <c r="D95"/>
      <c r="E95"/>
      <c r="F95"/>
      <c r="G95"/>
      <c r="H95"/>
      <c r="I95"/>
      <c r="J95"/>
      <c r="K95"/>
      <c r="L95"/>
    </row>
    <row r="96" spans="1:15" ht="15" customHeight="1" x14ac:dyDescent="0.25">
      <c r="A96"/>
      <c r="B96"/>
      <c r="C96"/>
      <c r="D96"/>
      <c r="E96"/>
      <c r="F96"/>
      <c r="G96"/>
      <c r="H96"/>
      <c r="I96"/>
      <c r="J96"/>
      <c r="K96"/>
      <c r="L96"/>
    </row>
    <row r="97" spans="1:12" ht="15" customHeight="1" x14ac:dyDescent="0.25">
      <c r="A97"/>
      <c r="B97"/>
      <c r="C97"/>
      <c r="D97"/>
      <c r="E97"/>
      <c r="F97"/>
      <c r="G97"/>
      <c r="H97"/>
      <c r="I97"/>
      <c r="J97"/>
      <c r="K97"/>
      <c r="L97"/>
    </row>
    <row r="98" spans="1:12" ht="15" customHeight="1" x14ac:dyDescent="0.25">
      <c r="A98"/>
      <c r="B98"/>
      <c r="C98"/>
      <c r="D98"/>
      <c r="E98"/>
      <c r="F98"/>
      <c r="G98"/>
      <c r="H98"/>
      <c r="I98"/>
      <c r="J98"/>
      <c r="K98"/>
      <c r="L98"/>
    </row>
    <row r="99" spans="1:12" ht="15" customHeight="1" x14ac:dyDescent="0.25">
      <c r="A99"/>
      <c r="B99"/>
      <c r="C99"/>
      <c r="D99"/>
      <c r="E99"/>
      <c r="F99"/>
      <c r="G99"/>
      <c r="H99"/>
      <c r="I99"/>
      <c r="J99"/>
      <c r="K99"/>
      <c r="L99"/>
    </row>
    <row r="100" spans="1:12" ht="15" customHeight="1" x14ac:dyDescent="0.25">
      <c r="A100"/>
      <c r="B100"/>
      <c r="C100"/>
      <c r="D100"/>
      <c r="E100"/>
      <c r="F100"/>
      <c r="G100"/>
      <c r="H100"/>
      <c r="I100"/>
      <c r="J100"/>
      <c r="K100"/>
      <c r="L100"/>
    </row>
    <row r="101" spans="1:12" ht="15" customHeight="1" x14ac:dyDescent="0.25">
      <c r="A101"/>
      <c r="B101"/>
      <c r="C101"/>
      <c r="D101"/>
      <c r="E101"/>
      <c r="F101"/>
      <c r="G101"/>
      <c r="H101"/>
      <c r="I101"/>
      <c r="J101"/>
      <c r="K101"/>
      <c r="L101"/>
    </row>
    <row r="102" spans="1:12" ht="15" customHeight="1" x14ac:dyDescent="0.25">
      <c r="A102"/>
      <c r="B102"/>
      <c r="C102"/>
      <c r="D102"/>
      <c r="E102"/>
      <c r="F102"/>
      <c r="G102"/>
      <c r="H102"/>
      <c r="I102"/>
      <c r="J102"/>
      <c r="K102"/>
      <c r="L102"/>
    </row>
    <row r="103" spans="1:12" ht="15" customHeight="1" x14ac:dyDescent="0.25">
      <c r="A103"/>
      <c r="B103"/>
      <c r="C103"/>
      <c r="D103"/>
      <c r="E103"/>
      <c r="F103"/>
      <c r="G103"/>
      <c r="H103"/>
      <c r="I103"/>
      <c r="J103"/>
      <c r="K103"/>
      <c r="L103"/>
    </row>
    <row r="104" spans="1:12" ht="15" customHeight="1" x14ac:dyDescent="0.25">
      <c r="A104"/>
      <c r="B104"/>
      <c r="C104"/>
      <c r="D104"/>
      <c r="E104"/>
      <c r="F104"/>
      <c r="G104"/>
      <c r="H104"/>
      <c r="I104"/>
      <c r="J104"/>
      <c r="K104"/>
      <c r="L104"/>
    </row>
    <row r="105" spans="1:12" ht="15" customHeight="1" x14ac:dyDescent="0.25">
      <c r="A105"/>
      <c r="B105"/>
      <c r="C105"/>
      <c r="D105"/>
      <c r="E105"/>
      <c r="F105"/>
      <c r="G105"/>
      <c r="H105"/>
      <c r="I105"/>
      <c r="J105"/>
      <c r="K105"/>
      <c r="L105"/>
    </row>
    <row r="106" spans="1:12" ht="15" customHeight="1" x14ac:dyDescent="0.25">
      <c r="A106"/>
      <c r="B106"/>
      <c r="C106"/>
      <c r="D106"/>
      <c r="E106"/>
      <c r="F106"/>
      <c r="G106"/>
      <c r="H106"/>
      <c r="I106"/>
      <c r="J106"/>
      <c r="K106"/>
      <c r="L106"/>
    </row>
    <row r="107" spans="1:12" ht="15" customHeight="1" x14ac:dyDescent="0.25">
      <c r="A107"/>
      <c r="B107"/>
      <c r="C107"/>
      <c r="D107"/>
      <c r="E107"/>
      <c r="F107"/>
      <c r="G107"/>
      <c r="H107"/>
      <c r="I107"/>
      <c r="J107"/>
      <c r="K107"/>
      <c r="L107"/>
    </row>
    <row r="108" spans="1:12" ht="15" customHeight="1" x14ac:dyDescent="0.25">
      <c r="A108"/>
      <c r="B108"/>
      <c r="C108"/>
      <c r="D108"/>
      <c r="E108"/>
      <c r="F108"/>
      <c r="G108"/>
      <c r="H108"/>
      <c r="I108"/>
      <c r="J108"/>
      <c r="K108"/>
      <c r="L108"/>
    </row>
    <row r="109" spans="1:12" ht="15" customHeight="1" x14ac:dyDescent="0.25">
      <c r="A109"/>
      <c r="B109"/>
      <c r="C109"/>
      <c r="D109"/>
      <c r="E109"/>
      <c r="F109"/>
      <c r="G109"/>
      <c r="H109"/>
      <c r="I109"/>
      <c r="J109"/>
      <c r="K109"/>
      <c r="L109"/>
    </row>
    <row r="110" spans="1:12" ht="15" customHeight="1" x14ac:dyDescent="0.25">
      <c r="A110"/>
      <c r="B110"/>
      <c r="C110"/>
      <c r="D110"/>
      <c r="E110"/>
      <c r="F110"/>
      <c r="G110"/>
      <c r="H110"/>
      <c r="I110"/>
      <c r="J110"/>
      <c r="K110"/>
      <c r="L110"/>
    </row>
    <row r="111" spans="1:12" ht="15" customHeight="1" x14ac:dyDescent="0.25">
      <c r="A111"/>
      <c r="B111"/>
      <c r="C111"/>
      <c r="D111"/>
      <c r="E111"/>
      <c r="F111"/>
      <c r="G111"/>
      <c r="H111"/>
      <c r="I111"/>
      <c r="J111"/>
      <c r="K111"/>
      <c r="L111"/>
    </row>
    <row r="112" spans="1:12" ht="15" customHeight="1" x14ac:dyDescent="0.25">
      <c r="A112"/>
      <c r="B112"/>
      <c r="C112"/>
      <c r="D112"/>
      <c r="E112"/>
      <c r="F112"/>
      <c r="G112"/>
      <c r="H112"/>
      <c r="I112"/>
      <c r="J112"/>
      <c r="K112"/>
      <c r="L112"/>
    </row>
    <row r="113" spans="1:12" ht="15" customHeight="1" x14ac:dyDescent="0.25">
      <c r="A113"/>
      <c r="B113"/>
      <c r="C113"/>
      <c r="D113"/>
      <c r="E113"/>
      <c r="F113"/>
      <c r="G113"/>
      <c r="H113"/>
      <c r="I113"/>
      <c r="J113"/>
      <c r="K113"/>
      <c r="L113"/>
    </row>
    <row r="114" spans="1:12" ht="15" customHeight="1" x14ac:dyDescent="0.25">
      <c r="A114"/>
      <c r="B114"/>
      <c r="C114"/>
      <c r="D114"/>
      <c r="E114"/>
      <c r="F114"/>
      <c r="G114"/>
      <c r="H114"/>
      <c r="I114"/>
      <c r="J114"/>
      <c r="K114"/>
      <c r="L114"/>
    </row>
    <row r="115" spans="1:12" ht="15" customHeight="1" x14ac:dyDescent="0.25">
      <c r="A115"/>
      <c r="B115"/>
      <c r="C115"/>
      <c r="D115"/>
      <c r="E115"/>
      <c r="F115"/>
      <c r="G115"/>
      <c r="H115"/>
      <c r="I115"/>
      <c r="J115"/>
      <c r="K115"/>
      <c r="L115"/>
    </row>
    <row r="116" spans="1:12" ht="15" customHeight="1" x14ac:dyDescent="0.25">
      <c r="A116"/>
      <c r="B116"/>
      <c r="C116"/>
      <c r="D116"/>
      <c r="E116"/>
      <c r="F116"/>
      <c r="G116"/>
      <c r="H116"/>
      <c r="I116"/>
      <c r="J116"/>
      <c r="K116"/>
      <c r="L116"/>
    </row>
    <row r="117" spans="1:12" ht="15" customHeight="1" x14ac:dyDescent="0.25">
      <c r="A117"/>
      <c r="B117"/>
      <c r="C117"/>
      <c r="D117"/>
      <c r="E117"/>
      <c r="F117"/>
      <c r="G117"/>
      <c r="H117"/>
      <c r="I117"/>
      <c r="J117"/>
      <c r="K117"/>
      <c r="L117"/>
    </row>
    <row r="118" spans="1:12" ht="15" customHeight="1" x14ac:dyDescent="0.25">
      <c r="A118"/>
      <c r="B118"/>
      <c r="C118"/>
      <c r="D118"/>
      <c r="E118"/>
      <c r="F118"/>
      <c r="G118"/>
      <c r="H118"/>
      <c r="I118"/>
      <c r="J118"/>
      <c r="K118"/>
      <c r="L118"/>
    </row>
    <row r="119" spans="1:12" ht="15" customHeight="1" x14ac:dyDescent="0.25">
      <c r="A119"/>
      <c r="B119"/>
      <c r="C119"/>
      <c r="D119"/>
      <c r="E119"/>
      <c r="F119"/>
      <c r="G119"/>
      <c r="H119"/>
      <c r="I119"/>
      <c r="J119"/>
      <c r="K119"/>
      <c r="L119"/>
    </row>
    <row r="120" spans="1:12" ht="15" customHeight="1" x14ac:dyDescent="0.25">
      <c r="A120"/>
      <c r="B120"/>
      <c r="C120"/>
      <c r="D120"/>
      <c r="E120"/>
      <c r="F120"/>
      <c r="G120"/>
      <c r="H120"/>
      <c r="I120"/>
      <c r="J120"/>
      <c r="K120"/>
      <c r="L120"/>
    </row>
    <row r="121" spans="1:12" ht="15" customHeight="1" x14ac:dyDescent="0.25">
      <c r="A121"/>
      <c r="B121"/>
      <c r="C121"/>
      <c r="D121"/>
      <c r="E121"/>
      <c r="F121"/>
      <c r="G121"/>
      <c r="H121"/>
      <c r="I121"/>
      <c r="J121"/>
      <c r="K121"/>
      <c r="L121"/>
    </row>
    <row r="122" spans="1:12" ht="15" customHeight="1" x14ac:dyDescent="0.25">
      <c r="A122"/>
      <c r="B122"/>
      <c r="C122"/>
      <c r="D122"/>
      <c r="E122"/>
      <c r="F122"/>
      <c r="G122"/>
      <c r="H122"/>
      <c r="I122"/>
      <c r="J122"/>
      <c r="K122"/>
      <c r="L122"/>
    </row>
    <row r="123" spans="1:12" ht="15" customHeight="1" x14ac:dyDescent="0.25">
      <c r="A123"/>
      <c r="B123"/>
      <c r="C123"/>
      <c r="D123"/>
      <c r="E123"/>
      <c r="F123"/>
      <c r="G123"/>
      <c r="H123"/>
      <c r="I123"/>
      <c r="J123"/>
      <c r="K123"/>
      <c r="L123"/>
    </row>
    <row r="124" spans="1:12" ht="15" customHeight="1" x14ac:dyDescent="0.25">
      <c r="A124"/>
      <c r="B124"/>
      <c r="C124"/>
      <c r="D124"/>
      <c r="E124"/>
      <c r="F124"/>
      <c r="G124"/>
      <c r="H124"/>
      <c r="I124"/>
      <c r="J124"/>
      <c r="K124"/>
      <c r="L124"/>
    </row>
    <row r="125" spans="1:12" ht="15" customHeight="1" x14ac:dyDescent="0.25">
      <c r="A125"/>
      <c r="B125"/>
      <c r="C125"/>
      <c r="D125"/>
      <c r="E125"/>
      <c r="F125"/>
      <c r="G125"/>
      <c r="H125"/>
      <c r="I125"/>
      <c r="J125"/>
      <c r="K125"/>
      <c r="L125"/>
    </row>
    <row r="126" spans="1:12" ht="15" customHeight="1" x14ac:dyDescent="0.25">
      <c r="A126"/>
      <c r="B126"/>
      <c r="C126"/>
      <c r="D126"/>
      <c r="E126"/>
      <c r="F126"/>
      <c r="G126"/>
      <c r="H126"/>
      <c r="I126"/>
      <c r="J126"/>
      <c r="K126"/>
      <c r="L126"/>
    </row>
    <row r="127" spans="1:12" ht="15" customHeight="1" x14ac:dyDescent="0.25">
      <c r="A127"/>
      <c r="B127"/>
      <c r="C127"/>
      <c r="D127"/>
      <c r="E127"/>
      <c r="F127"/>
      <c r="G127"/>
      <c r="H127"/>
      <c r="I127"/>
      <c r="J127"/>
      <c r="K127"/>
      <c r="L127"/>
    </row>
    <row r="128" spans="1:12" ht="15" customHeight="1" x14ac:dyDescent="0.25">
      <c r="A128"/>
      <c r="B128"/>
      <c r="C128"/>
      <c r="D128"/>
      <c r="E128"/>
      <c r="F128"/>
      <c r="G128"/>
      <c r="H128"/>
      <c r="I128"/>
      <c r="J128"/>
      <c r="K128"/>
      <c r="L128"/>
    </row>
    <row r="129" spans="1:12" ht="15" customHeight="1" x14ac:dyDescent="0.25">
      <c r="A129"/>
      <c r="B129"/>
      <c r="C129"/>
      <c r="D129"/>
      <c r="E129"/>
      <c r="F129"/>
      <c r="G129"/>
      <c r="H129"/>
      <c r="I129"/>
      <c r="J129"/>
      <c r="K129"/>
      <c r="L129"/>
    </row>
    <row r="130" spans="1:12" ht="15" customHeight="1" x14ac:dyDescent="0.25">
      <c r="A130"/>
      <c r="B130"/>
      <c r="C130"/>
      <c r="D130"/>
      <c r="E130"/>
      <c r="F130"/>
      <c r="G130"/>
      <c r="H130"/>
      <c r="I130"/>
      <c r="J130"/>
      <c r="K130"/>
      <c r="L130"/>
    </row>
    <row r="131" spans="1:12" ht="15" customHeight="1" x14ac:dyDescent="0.25">
      <c r="A131"/>
      <c r="B131"/>
      <c r="C131"/>
      <c r="D131"/>
      <c r="E131"/>
      <c r="F131"/>
      <c r="G131"/>
      <c r="H131"/>
      <c r="I131"/>
      <c r="J131"/>
      <c r="K131"/>
      <c r="L131"/>
    </row>
    <row r="132" spans="1:12" ht="15" customHeight="1" x14ac:dyDescent="0.25">
      <c r="A132"/>
      <c r="B132"/>
      <c r="C132"/>
      <c r="D132"/>
      <c r="E132"/>
      <c r="F132"/>
      <c r="G132"/>
      <c r="H132"/>
      <c r="I132"/>
      <c r="J132"/>
      <c r="K132"/>
      <c r="L132"/>
    </row>
    <row r="133" spans="1:12" ht="15" customHeight="1" x14ac:dyDescent="0.25">
      <c r="A133"/>
      <c r="B133"/>
      <c r="C133"/>
      <c r="D133"/>
      <c r="E133"/>
      <c r="F133"/>
      <c r="G133"/>
      <c r="H133"/>
      <c r="I133"/>
      <c r="J133"/>
      <c r="K133"/>
      <c r="L133"/>
    </row>
    <row r="134" spans="1:12" ht="15" customHeight="1" x14ac:dyDescent="0.25">
      <c r="A134"/>
      <c r="B134"/>
      <c r="C134"/>
      <c r="D134"/>
      <c r="E134"/>
      <c r="F134"/>
      <c r="G134"/>
      <c r="H134"/>
      <c r="I134"/>
      <c r="J134"/>
      <c r="K134"/>
      <c r="L134"/>
    </row>
    <row r="135" spans="1:12" ht="15" customHeight="1" x14ac:dyDescent="0.25">
      <c r="A135"/>
      <c r="B135"/>
      <c r="C135"/>
      <c r="D135"/>
      <c r="E135"/>
      <c r="F135"/>
      <c r="G135"/>
      <c r="H135"/>
      <c r="I135"/>
      <c r="J135"/>
      <c r="K135"/>
      <c r="L135"/>
    </row>
    <row r="136" spans="1:12" ht="15" customHeight="1" x14ac:dyDescent="0.25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ht="15" customHeight="1" x14ac:dyDescent="0.25">
      <c r="A137"/>
      <c r="B137"/>
      <c r="C137"/>
      <c r="D137"/>
      <c r="E137"/>
      <c r="F137"/>
      <c r="G137"/>
      <c r="H137"/>
      <c r="I137"/>
      <c r="J137"/>
      <c r="K137"/>
      <c r="L137"/>
    </row>
    <row r="138" spans="1:12" ht="15" customHeight="1" x14ac:dyDescent="0.25">
      <c r="A138"/>
      <c r="B138"/>
      <c r="C138"/>
      <c r="D138"/>
      <c r="E138"/>
      <c r="F138"/>
      <c r="G138"/>
      <c r="H138"/>
      <c r="I138"/>
      <c r="J138"/>
      <c r="K138"/>
      <c r="L138"/>
    </row>
    <row r="139" spans="1:12" ht="15" customHeight="1" x14ac:dyDescent="0.25">
      <c r="A139"/>
      <c r="B139"/>
      <c r="C139"/>
      <c r="D139"/>
      <c r="E139"/>
      <c r="F139"/>
      <c r="G139"/>
      <c r="H139"/>
      <c r="I139"/>
      <c r="J139"/>
      <c r="K139"/>
      <c r="L139"/>
    </row>
    <row r="140" spans="1:12" ht="15" customHeight="1" x14ac:dyDescent="0.25">
      <c r="A140"/>
      <c r="B140"/>
      <c r="C140"/>
      <c r="D140"/>
      <c r="E140"/>
      <c r="F140"/>
      <c r="G140"/>
      <c r="H140"/>
      <c r="I140"/>
      <c r="J140"/>
      <c r="K140"/>
      <c r="L140"/>
    </row>
    <row r="141" spans="1:12" ht="15" customHeight="1" x14ac:dyDescent="0.25">
      <c r="A141"/>
      <c r="B141"/>
      <c r="C141"/>
      <c r="D141"/>
      <c r="E141"/>
      <c r="F141"/>
      <c r="G141"/>
      <c r="H141"/>
      <c r="I141"/>
      <c r="J141"/>
      <c r="K141"/>
      <c r="L141"/>
    </row>
    <row r="142" spans="1:12" ht="15" customHeight="1" x14ac:dyDescent="0.25">
      <c r="A142"/>
      <c r="B142"/>
      <c r="C142"/>
      <c r="D142"/>
      <c r="E142"/>
      <c r="F142"/>
      <c r="G142"/>
      <c r="H142"/>
      <c r="I142"/>
      <c r="J142"/>
      <c r="K142"/>
      <c r="L142"/>
    </row>
    <row r="143" spans="1:12" ht="15" customHeight="1" x14ac:dyDescent="0.25">
      <c r="A143"/>
      <c r="B143"/>
      <c r="C143"/>
      <c r="D143"/>
      <c r="E143"/>
      <c r="F143"/>
      <c r="G143"/>
      <c r="H143"/>
      <c r="I143"/>
      <c r="J143"/>
      <c r="K143"/>
      <c r="L143"/>
    </row>
    <row r="144" spans="1:12" ht="15" customHeight="1" x14ac:dyDescent="0.25">
      <c r="A144"/>
      <c r="B144"/>
      <c r="C144"/>
      <c r="D144"/>
      <c r="E144"/>
      <c r="F144"/>
      <c r="G144"/>
      <c r="H144"/>
      <c r="I144"/>
      <c r="J144"/>
      <c r="K144"/>
      <c r="L144"/>
    </row>
    <row r="145" spans="1:12" ht="15" customHeight="1" x14ac:dyDescent="0.25">
      <c r="A145"/>
      <c r="B145"/>
      <c r="C145"/>
      <c r="D145"/>
      <c r="E145"/>
      <c r="F145"/>
      <c r="G145"/>
      <c r="H145"/>
      <c r="I145"/>
      <c r="J145"/>
      <c r="K145"/>
      <c r="L145"/>
    </row>
    <row r="146" spans="1:12" ht="15" customHeight="1" x14ac:dyDescent="0.25">
      <c r="A146"/>
      <c r="B146"/>
      <c r="C146"/>
      <c r="D146"/>
      <c r="E146"/>
      <c r="F146"/>
      <c r="G146"/>
      <c r="H146"/>
      <c r="I146"/>
      <c r="J146"/>
      <c r="K146"/>
      <c r="L146"/>
    </row>
    <row r="147" spans="1:12" ht="15" customHeight="1" x14ac:dyDescent="0.25">
      <c r="A147"/>
      <c r="B147"/>
      <c r="C147"/>
      <c r="D147"/>
      <c r="E147"/>
      <c r="F147"/>
      <c r="G147"/>
      <c r="H147"/>
      <c r="I147"/>
      <c r="J147"/>
      <c r="K147"/>
      <c r="L147"/>
    </row>
    <row r="148" spans="1:12" ht="15" customHeight="1" x14ac:dyDescent="0.25">
      <c r="A148"/>
      <c r="B148"/>
      <c r="C148"/>
      <c r="D148"/>
      <c r="E148"/>
      <c r="F148"/>
      <c r="G148"/>
      <c r="H148"/>
      <c r="I148"/>
      <c r="J148"/>
      <c r="K148"/>
      <c r="L148"/>
    </row>
    <row r="149" spans="1:12" ht="15" customHeight="1" x14ac:dyDescent="0.25">
      <c r="A149"/>
      <c r="B149"/>
      <c r="C149"/>
      <c r="D149"/>
      <c r="E149"/>
      <c r="F149"/>
      <c r="G149"/>
      <c r="H149"/>
      <c r="I149"/>
      <c r="J149"/>
      <c r="K149"/>
      <c r="L149"/>
    </row>
    <row r="150" spans="1:12" ht="15" customHeight="1" x14ac:dyDescent="0.25">
      <c r="A150"/>
      <c r="B150"/>
      <c r="C150"/>
      <c r="D150"/>
      <c r="E150"/>
      <c r="F150"/>
      <c r="G150"/>
      <c r="H150"/>
      <c r="I150"/>
      <c r="J150"/>
      <c r="K150"/>
      <c r="L150"/>
    </row>
    <row r="151" spans="1:12" ht="15" customHeight="1" x14ac:dyDescent="0.25">
      <c r="A151"/>
      <c r="B151"/>
      <c r="C151"/>
      <c r="D151"/>
      <c r="E151"/>
      <c r="F151"/>
      <c r="G151"/>
      <c r="H151"/>
      <c r="I151"/>
      <c r="J151"/>
      <c r="K151"/>
      <c r="L151"/>
    </row>
    <row r="152" spans="1:12" ht="15" customHeight="1" x14ac:dyDescent="0.25">
      <c r="A152"/>
      <c r="B152"/>
      <c r="C152"/>
      <c r="D152"/>
      <c r="E152"/>
      <c r="F152"/>
      <c r="G152"/>
      <c r="H152"/>
      <c r="I152"/>
      <c r="J152"/>
      <c r="K152"/>
      <c r="L152"/>
    </row>
    <row r="153" spans="1:12" ht="15" customHeight="1" x14ac:dyDescent="0.25">
      <c r="A153"/>
      <c r="B153"/>
      <c r="C153"/>
      <c r="D153"/>
      <c r="E153"/>
      <c r="F153"/>
      <c r="G153"/>
      <c r="H153"/>
      <c r="I153"/>
      <c r="J153"/>
      <c r="K153"/>
      <c r="L153"/>
    </row>
    <row r="154" spans="1:12" ht="15" customHeight="1" x14ac:dyDescent="0.25">
      <c r="A154"/>
      <c r="B154"/>
      <c r="C154"/>
      <c r="D154"/>
      <c r="E154"/>
      <c r="F154"/>
      <c r="G154"/>
      <c r="H154"/>
      <c r="I154"/>
      <c r="J154"/>
      <c r="K154"/>
      <c r="L154"/>
    </row>
    <row r="155" spans="1:12" ht="15" customHeight="1" x14ac:dyDescent="0.25">
      <c r="A155"/>
      <c r="B155"/>
      <c r="C155"/>
      <c r="D155"/>
      <c r="E155"/>
      <c r="F155"/>
      <c r="G155"/>
      <c r="H155"/>
      <c r="I155"/>
      <c r="J155"/>
      <c r="K155"/>
      <c r="L155"/>
    </row>
    <row r="156" spans="1:12" ht="15" customHeight="1" x14ac:dyDescent="0.25">
      <c r="A156"/>
      <c r="B156"/>
      <c r="C156"/>
      <c r="D156"/>
      <c r="E156"/>
      <c r="F156"/>
      <c r="G156"/>
      <c r="H156"/>
      <c r="I156"/>
      <c r="J156"/>
      <c r="K156"/>
      <c r="L156"/>
    </row>
    <row r="157" spans="1:12" ht="15" customHeight="1" x14ac:dyDescent="0.25">
      <c r="A157"/>
      <c r="B157"/>
      <c r="C157"/>
      <c r="D157"/>
      <c r="E157"/>
      <c r="F157"/>
      <c r="G157"/>
      <c r="H157"/>
      <c r="I157"/>
      <c r="J157"/>
      <c r="K157"/>
      <c r="L157"/>
    </row>
    <row r="158" spans="1:12" ht="15" customHeight="1" x14ac:dyDescent="0.25">
      <c r="A158"/>
      <c r="B158"/>
      <c r="C158"/>
      <c r="D158"/>
      <c r="E158"/>
      <c r="F158"/>
      <c r="G158"/>
      <c r="H158"/>
      <c r="I158"/>
      <c r="J158"/>
      <c r="K158"/>
      <c r="L158"/>
    </row>
    <row r="159" spans="1:12" ht="15" customHeight="1" x14ac:dyDescent="0.25">
      <c r="A159"/>
      <c r="B159"/>
      <c r="C159"/>
      <c r="D159"/>
      <c r="E159"/>
      <c r="F159"/>
      <c r="G159"/>
      <c r="H159"/>
      <c r="I159"/>
      <c r="J159"/>
      <c r="K159"/>
      <c r="L159"/>
    </row>
    <row r="160" spans="1:12" ht="15" customHeight="1" x14ac:dyDescent="0.25">
      <c r="A160"/>
      <c r="B160"/>
      <c r="C160"/>
      <c r="D160"/>
      <c r="E160"/>
      <c r="F160"/>
      <c r="G160"/>
      <c r="H160"/>
      <c r="I160"/>
      <c r="J160"/>
      <c r="K160"/>
      <c r="L160"/>
    </row>
    <row r="161" spans="1:12" ht="15" customHeight="1" x14ac:dyDescent="0.25">
      <c r="A161"/>
      <c r="B161"/>
      <c r="C161"/>
      <c r="D161"/>
      <c r="E161"/>
      <c r="F161"/>
      <c r="G161"/>
      <c r="H161"/>
      <c r="I161"/>
      <c r="J161"/>
      <c r="K161"/>
      <c r="L161"/>
    </row>
    <row r="162" spans="1:12" ht="15" customHeight="1" x14ac:dyDescent="0.25">
      <c r="A162"/>
      <c r="B162"/>
      <c r="C162"/>
      <c r="D162"/>
      <c r="E162"/>
      <c r="F162"/>
      <c r="G162"/>
      <c r="H162"/>
      <c r="I162"/>
      <c r="J162"/>
      <c r="K162"/>
      <c r="L162"/>
    </row>
    <row r="163" spans="1:12" ht="15" customHeight="1" x14ac:dyDescent="0.25">
      <c r="A163"/>
      <c r="B163"/>
      <c r="C163"/>
      <c r="D163"/>
      <c r="E163"/>
      <c r="F163"/>
      <c r="G163"/>
      <c r="H163"/>
      <c r="I163"/>
      <c r="J163"/>
      <c r="K163"/>
      <c r="L163"/>
    </row>
    <row r="164" spans="1:12" ht="15" customHeight="1" x14ac:dyDescent="0.25">
      <c r="A164"/>
      <c r="B164"/>
      <c r="C164"/>
      <c r="D164"/>
      <c r="E164"/>
      <c r="F164"/>
      <c r="G164"/>
      <c r="H164"/>
      <c r="I164"/>
      <c r="J164"/>
      <c r="K164"/>
      <c r="L164"/>
    </row>
    <row r="165" spans="1:12" ht="15" customHeight="1" x14ac:dyDescent="0.25">
      <c r="A165"/>
      <c r="B165"/>
      <c r="C165"/>
      <c r="D165"/>
      <c r="E165"/>
      <c r="F165"/>
      <c r="G165"/>
      <c r="H165"/>
      <c r="I165"/>
      <c r="J165"/>
      <c r="K165"/>
      <c r="L165"/>
    </row>
    <row r="166" spans="1:12" ht="15" customHeight="1" x14ac:dyDescent="0.25">
      <c r="A166"/>
      <c r="B166"/>
      <c r="C166"/>
      <c r="D166"/>
      <c r="E166"/>
      <c r="F166"/>
      <c r="G166"/>
      <c r="H166"/>
      <c r="I166"/>
      <c r="J166"/>
      <c r="K166"/>
      <c r="L166"/>
    </row>
    <row r="167" spans="1:12" ht="15" customHeight="1" x14ac:dyDescent="0.25">
      <c r="A167"/>
      <c r="B167"/>
      <c r="C167"/>
      <c r="D167"/>
      <c r="E167"/>
      <c r="F167"/>
      <c r="G167"/>
      <c r="H167"/>
      <c r="I167"/>
      <c r="J167"/>
      <c r="K167"/>
      <c r="L167"/>
    </row>
    <row r="168" spans="1:12" ht="15" customHeight="1" x14ac:dyDescent="0.25">
      <c r="A168"/>
      <c r="B168"/>
      <c r="C168"/>
      <c r="D168"/>
      <c r="E168"/>
      <c r="F168"/>
      <c r="G168"/>
      <c r="H168"/>
      <c r="I168"/>
      <c r="J168"/>
      <c r="K168"/>
      <c r="L168"/>
    </row>
    <row r="169" spans="1:12" ht="15" customHeight="1" x14ac:dyDescent="0.25">
      <c r="A169"/>
      <c r="B169"/>
      <c r="C169"/>
      <c r="D169"/>
      <c r="E169"/>
      <c r="F169"/>
      <c r="G169"/>
      <c r="H169"/>
      <c r="I169"/>
      <c r="J169"/>
      <c r="K169"/>
      <c r="L169"/>
    </row>
    <row r="170" spans="1:12" ht="15" customHeight="1" x14ac:dyDescent="0.25">
      <c r="A170"/>
      <c r="B170"/>
      <c r="C170"/>
      <c r="D170"/>
      <c r="E170"/>
      <c r="F170"/>
      <c r="G170"/>
      <c r="H170"/>
      <c r="I170"/>
      <c r="J170"/>
      <c r="K170"/>
      <c r="L170"/>
    </row>
    <row r="171" spans="1:12" ht="15" customHeight="1" x14ac:dyDescent="0.25">
      <c r="A171"/>
      <c r="B171"/>
      <c r="C171"/>
      <c r="D171"/>
      <c r="E171"/>
      <c r="F171"/>
      <c r="G171"/>
      <c r="H171"/>
      <c r="I171"/>
      <c r="J171"/>
      <c r="K171"/>
      <c r="L171"/>
    </row>
    <row r="172" spans="1:12" ht="15" customHeight="1" x14ac:dyDescent="0.25">
      <c r="A172"/>
      <c r="B172"/>
      <c r="C172"/>
      <c r="D172"/>
      <c r="E172"/>
      <c r="F172"/>
      <c r="G172"/>
      <c r="H172"/>
      <c r="I172"/>
      <c r="J172"/>
      <c r="K172"/>
      <c r="L172"/>
    </row>
    <row r="173" spans="1:12" ht="15" customHeight="1" x14ac:dyDescent="0.25">
      <c r="A173"/>
      <c r="B173"/>
      <c r="C173"/>
      <c r="D173"/>
      <c r="E173"/>
      <c r="F173"/>
      <c r="G173"/>
      <c r="H173"/>
      <c r="I173"/>
      <c r="J173"/>
      <c r="K173"/>
      <c r="L173"/>
    </row>
    <row r="174" spans="1:12" ht="15" customHeight="1" x14ac:dyDescent="0.25">
      <c r="A174"/>
      <c r="B174"/>
      <c r="C174"/>
      <c r="D174"/>
      <c r="E174"/>
      <c r="F174"/>
      <c r="G174"/>
      <c r="H174"/>
      <c r="I174"/>
      <c r="J174"/>
      <c r="K174"/>
      <c r="L174"/>
    </row>
    <row r="175" spans="1:12" ht="15" customHeight="1" x14ac:dyDescent="0.25">
      <c r="A175"/>
      <c r="B175"/>
      <c r="C175"/>
      <c r="D175"/>
      <c r="E175"/>
      <c r="F175"/>
      <c r="G175"/>
      <c r="H175"/>
      <c r="I175"/>
      <c r="J175"/>
      <c r="K175"/>
      <c r="L175"/>
    </row>
    <row r="176" spans="1:12" ht="15" customHeight="1" x14ac:dyDescent="0.25">
      <c r="A176"/>
      <c r="B176"/>
      <c r="C176"/>
      <c r="D176"/>
      <c r="E176"/>
      <c r="F176"/>
      <c r="G176"/>
      <c r="H176"/>
      <c r="I176"/>
      <c r="J176"/>
      <c r="K176"/>
      <c r="L176"/>
    </row>
    <row r="177" spans="1:12" ht="15" customHeight="1" x14ac:dyDescent="0.25">
      <c r="A177"/>
      <c r="B177"/>
      <c r="C177"/>
      <c r="D177"/>
      <c r="E177"/>
      <c r="F177"/>
      <c r="G177"/>
      <c r="H177"/>
      <c r="I177"/>
      <c r="J177"/>
      <c r="K177"/>
      <c r="L177"/>
    </row>
    <row r="178" spans="1:12" ht="15" customHeight="1" x14ac:dyDescent="0.25">
      <c r="A178"/>
      <c r="B178"/>
      <c r="C178"/>
      <c r="D178"/>
      <c r="E178"/>
      <c r="F178"/>
      <c r="G178"/>
      <c r="H178"/>
      <c r="I178"/>
      <c r="J178"/>
      <c r="K178"/>
      <c r="L178"/>
    </row>
    <row r="179" spans="1:12" ht="15" customHeight="1" x14ac:dyDescent="0.25">
      <c r="A179"/>
      <c r="B179"/>
      <c r="C179"/>
      <c r="D179"/>
      <c r="E179"/>
      <c r="F179"/>
      <c r="G179"/>
      <c r="H179"/>
      <c r="I179"/>
      <c r="J179"/>
      <c r="K179"/>
      <c r="L179"/>
    </row>
    <row r="180" spans="1:12" ht="15" customHeight="1" x14ac:dyDescent="0.25">
      <c r="A180"/>
      <c r="B180"/>
      <c r="C180"/>
      <c r="D180"/>
      <c r="E180"/>
      <c r="F180"/>
      <c r="G180"/>
      <c r="H180"/>
      <c r="I180"/>
      <c r="J180"/>
      <c r="K180"/>
      <c r="L180"/>
    </row>
    <row r="181" spans="1:12" ht="15" customHeight="1" x14ac:dyDescent="0.25">
      <c r="A181"/>
      <c r="B181"/>
      <c r="C181"/>
      <c r="D181"/>
      <c r="E181"/>
      <c r="F181"/>
      <c r="G181"/>
      <c r="H181"/>
      <c r="I181"/>
      <c r="J181"/>
      <c r="K181"/>
      <c r="L181"/>
    </row>
    <row r="182" spans="1:12" ht="15" customHeight="1" x14ac:dyDescent="0.25">
      <c r="A182"/>
      <c r="B182"/>
      <c r="C182"/>
      <c r="D182"/>
      <c r="E182"/>
      <c r="F182"/>
      <c r="G182"/>
      <c r="H182"/>
      <c r="I182"/>
      <c r="J182"/>
      <c r="K182"/>
      <c r="L182"/>
    </row>
    <row r="183" spans="1:12" ht="15" customHeight="1" x14ac:dyDescent="0.25">
      <c r="A183"/>
      <c r="B183"/>
      <c r="C183"/>
      <c r="D183"/>
      <c r="E183"/>
      <c r="F183"/>
      <c r="G183"/>
      <c r="H183"/>
      <c r="I183"/>
      <c r="J183"/>
      <c r="K183"/>
      <c r="L183"/>
    </row>
    <row r="184" spans="1:12" ht="15" customHeight="1" x14ac:dyDescent="0.25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12" ht="15" customHeight="1" x14ac:dyDescent="0.25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12" ht="15" customHeight="1" x14ac:dyDescent="0.25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12" ht="15" customHeight="1" x14ac:dyDescent="0.25">
      <c r="A187"/>
      <c r="B187"/>
      <c r="C187"/>
      <c r="D187"/>
      <c r="E187"/>
      <c r="F187"/>
      <c r="G187"/>
      <c r="H187"/>
      <c r="I187"/>
      <c r="J187"/>
      <c r="K187"/>
      <c r="L187"/>
    </row>
  </sheetData>
  <sheetProtection selectLockedCells="1" selectUnlockedCells="1"/>
  <mergeCells count="13">
    <mergeCell ref="A1:C1"/>
    <mergeCell ref="G1:I1"/>
    <mergeCell ref="K1:M1"/>
    <mergeCell ref="G3:I3"/>
    <mergeCell ref="A7:C7"/>
    <mergeCell ref="E8:H8"/>
    <mergeCell ref="J8:M8"/>
    <mergeCell ref="K14:M14"/>
    <mergeCell ref="J9:M9"/>
    <mergeCell ref="J11:M11"/>
    <mergeCell ref="G12:H12"/>
    <mergeCell ref="K12:M12"/>
    <mergeCell ref="E9:I9"/>
  </mergeCells>
  <phoneticPr fontId="14" type="noConversion"/>
  <conditionalFormatting sqref="K5">
    <cfRule type="cellIs" dxfId="0" priority="1" stopIfTrue="1" operator="greaterThan">
      <formula>$J$4</formula>
    </cfRule>
  </conditionalFormatting>
  <dataValidations count="3">
    <dataValidation type="list" allowBlank="1" showInputMessage="1" showErrorMessage="1" promptTitle="afstanden" prompt="afstanden_x000a_" sqref="B14:B62" xr:uid="{00000000-0002-0000-0000-000000000000}">
      <formula1>afstand</formula1>
      <formula2>0</formula2>
    </dataValidation>
    <dataValidation type="list" allowBlank="1" showInputMessage="1" showErrorMessage="1" promptTitle="tijd per rit" prompt="tijd per kwartet" sqref="F14:F62" xr:uid="{00000000-0002-0000-0000-000001000000}">
      <formula1>tijd</formula1>
      <formula2>0</formula2>
    </dataValidation>
    <dataValidation type="list" allowBlank="1" showInputMessage="1" showErrorMessage="1" promptTitle="Categorie" prompt="Categorie_x000a_" sqref="A14:A62" xr:uid="{00000000-0002-0000-0000-000002000000}">
      <formula1>catagorie</formula1>
      <formula2>0</formula2>
    </dataValidation>
  </dataValidations>
  <printOptions horizontalCentered="1"/>
  <pageMargins left="0.85" right="0.65972222222222221" top="0.77013888888888893" bottom="0" header="0.51180555555555551" footer="0.51180555555555551"/>
  <pageSetup paperSize="9" scale="75" firstPageNumber="0" orientation="portrait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showGridLines="0" showZeros="0" topLeftCell="A16" workbookViewId="0">
      <selection activeCell="C38" sqref="C38"/>
    </sheetView>
  </sheetViews>
  <sheetFormatPr defaultColWidth="8.6640625" defaultRowHeight="13.2" x14ac:dyDescent="0.25"/>
  <cols>
    <col min="1" max="1" width="9.109375" customWidth="1"/>
    <col min="2" max="2" width="25.109375" style="69" customWidth="1"/>
    <col min="3" max="3" width="12.33203125" style="70" customWidth="1"/>
  </cols>
  <sheetData>
    <row r="1" spans="1:5" x14ac:dyDescent="0.25">
      <c r="A1" t="s">
        <v>26</v>
      </c>
      <c r="B1" s="71" t="s">
        <v>23</v>
      </c>
      <c r="C1" s="70">
        <v>6.9444444444444447E-4</v>
      </c>
    </row>
    <row r="2" spans="1:5" x14ac:dyDescent="0.25">
      <c r="A2">
        <v>100</v>
      </c>
      <c r="B2" s="71" t="s">
        <v>25</v>
      </c>
      <c r="C2" s="70">
        <v>1.0416666666666667E-3</v>
      </c>
      <c r="E2" s="70"/>
    </row>
    <row r="3" spans="1:5" x14ac:dyDescent="0.25">
      <c r="A3">
        <v>300</v>
      </c>
      <c r="B3" s="71" t="s">
        <v>48</v>
      </c>
      <c r="C3" s="70">
        <v>1.5624999999999999E-3</v>
      </c>
    </row>
    <row r="4" spans="1:5" x14ac:dyDescent="0.25">
      <c r="A4" s="72">
        <v>500</v>
      </c>
      <c r="B4" s="71" t="s">
        <v>55</v>
      </c>
      <c r="C4" s="70">
        <v>1.38888888888889E-3</v>
      </c>
    </row>
    <row r="5" spans="1:5" x14ac:dyDescent="0.25">
      <c r="A5" s="72" t="s">
        <v>27</v>
      </c>
      <c r="B5" s="71" t="s">
        <v>62</v>
      </c>
      <c r="C5" s="70">
        <v>1.9097222222222222E-3</v>
      </c>
    </row>
    <row r="6" spans="1:5" x14ac:dyDescent="0.25">
      <c r="A6">
        <v>1000</v>
      </c>
      <c r="B6" s="71" t="s">
        <v>60</v>
      </c>
      <c r="C6" s="70">
        <v>1.736111111111111E-3</v>
      </c>
    </row>
    <row r="7" spans="1:5" x14ac:dyDescent="0.25">
      <c r="A7">
        <v>1500</v>
      </c>
      <c r="B7" s="71" t="s">
        <v>28</v>
      </c>
      <c r="C7" s="70">
        <v>2.0833333333333298E-3</v>
      </c>
    </row>
    <row r="8" spans="1:5" x14ac:dyDescent="0.25">
      <c r="A8">
        <v>3000</v>
      </c>
      <c r="B8" s="71" t="s">
        <v>29</v>
      </c>
      <c r="C8" s="70">
        <v>2.4305555555555556E-3</v>
      </c>
    </row>
    <row r="9" spans="1:5" x14ac:dyDescent="0.25">
      <c r="A9">
        <v>5000</v>
      </c>
      <c r="B9" s="71" t="s">
        <v>30</v>
      </c>
      <c r="C9" s="70">
        <v>2.3148148148148151E-3</v>
      </c>
    </row>
    <row r="10" spans="1:5" x14ac:dyDescent="0.25">
      <c r="A10">
        <v>10000</v>
      </c>
      <c r="B10" s="71" t="s">
        <v>31</v>
      </c>
      <c r="C10" s="70">
        <v>3.1250000000000002E-3</v>
      </c>
    </row>
    <row r="11" spans="1:5" x14ac:dyDescent="0.25">
      <c r="B11" s="71" t="s">
        <v>56</v>
      </c>
      <c r="C11" s="70">
        <v>3.4722222222222199E-3</v>
      </c>
    </row>
    <row r="12" spans="1:5" x14ac:dyDescent="0.25">
      <c r="B12" s="71" t="s">
        <v>57</v>
      </c>
      <c r="C12" s="70">
        <v>3.81944444444444E-3</v>
      </c>
    </row>
    <row r="13" spans="1:5" x14ac:dyDescent="0.25">
      <c r="B13" s="71" t="s">
        <v>32</v>
      </c>
      <c r="C13" s="70">
        <v>4.1666666666666597E-3</v>
      </c>
    </row>
    <row r="14" spans="1:5" x14ac:dyDescent="0.25">
      <c r="B14" s="71" t="s">
        <v>49</v>
      </c>
      <c r="C14" s="70">
        <v>4.5138888888888798E-3</v>
      </c>
    </row>
    <row r="15" spans="1:5" x14ac:dyDescent="0.25">
      <c r="B15" s="71" t="s">
        <v>33</v>
      </c>
      <c r="C15" s="70">
        <v>4.8611111111111103E-3</v>
      </c>
    </row>
    <row r="16" spans="1:5" x14ac:dyDescent="0.25">
      <c r="A16" s="61"/>
      <c r="B16" s="71" t="s">
        <v>34</v>
      </c>
      <c r="C16" s="70">
        <v>5.2083333333333296E-3</v>
      </c>
    </row>
    <row r="17" spans="1:3" x14ac:dyDescent="0.25">
      <c r="A17" s="61"/>
      <c r="B17" s="71" t="s">
        <v>59</v>
      </c>
      <c r="C17" s="70">
        <v>5.5555555555555497E-3</v>
      </c>
    </row>
    <row r="18" spans="1:3" x14ac:dyDescent="0.25">
      <c r="B18" s="71" t="s">
        <v>35</v>
      </c>
      <c r="C18" s="70">
        <v>5.9027777777777698E-3</v>
      </c>
    </row>
    <row r="19" spans="1:3" x14ac:dyDescent="0.25">
      <c r="B19" s="71" t="s">
        <v>24</v>
      </c>
      <c r="C19" s="70">
        <v>6.2499999999999899E-3</v>
      </c>
    </row>
    <row r="20" spans="1:3" x14ac:dyDescent="0.25">
      <c r="B20" s="71" t="s">
        <v>20</v>
      </c>
      <c r="C20" s="70">
        <v>6.5972222222222196E-3</v>
      </c>
    </row>
    <row r="21" spans="1:3" x14ac:dyDescent="0.25">
      <c r="B21" s="71" t="s">
        <v>66</v>
      </c>
      <c r="C21" s="70">
        <v>6.9444444444444397E-3</v>
      </c>
    </row>
    <row r="22" spans="1:3" x14ac:dyDescent="0.25">
      <c r="B22" t="s">
        <v>68</v>
      </c>
      <c r="C22" s="70">
        <v>7.2916666666666598E-3</v>
      </c>
    </row>
    <row r="23" spans="1:3" x14ac:dyDescent="0.25">
      <c r="B23" s="71" t="s">
        <v>36</v>
      </c>
      <c r="C23" s="70">
        <v>7.63888888888888E-3</v>
      </c>
    </row>
    <row r="24" spans="1:3" x14ac:dyDescent="0.25">
      <c r="B24" s="71" t="s">
        <v>37</v>
      </c>
      <c r="C24" s="70">
        <v>7.9861111111111105E-3</v>
      </c>
    </row>
    <row r="25" spans="1:3" x14ac:dyDescent="0.25">
      <c r="B25" s="71" t="s">
        <v>38</v>
      </c>
      <c r="C25" s="70">
        <v>8.3333333333333297E-3</v>
      </c>
    </row>
    <row r="26" spans="1:3" x14ac:dyDescent="0.25">
      <c r="B26" t="s">
        <v>39</v>
      </c>
      <c r="C26" s="70">
        <v>8.6805555555555507E-3</v>
      </c>
    </row>
    <row r="27" spans="1:3" x14ac:dyDescent="0.25">
      <c r="B27" t="s">
        <v>69</v>
      </c>
      <c r="C27" s="70">
        <v>9.02777777777777E-3</v>
      </c>
    </row>
    <row r="28" spans="1:3" x14ac:dyDescent="0.25">
      <c r="B28" t="s">
        <v>40</v>
      </c>
      <c r="C28" s="70">
        <v>9.3749999999999892E-3</v>
      </c>
    </row>
    <row r="29" spans="1:3" x14ac:dyDescent="0.25">
      <c r="B29" s="69" t="s">
        <v>52</v>
      </c>
      <c r="C29" s="70">
        <v>9.7222222222222206E-3</v>
      </c>
    </row>
    <row r="30" spans="1:3" x14ac:dyDescent="0.25">
      <c r="B30" t="s">
        <v>47</v>
      </c>
      <c r="C30" s="70">
        <v>1.00694444444444E-2</v>
      </c>
    </row>
    <row r="31" spans="1:3" x14ac:dyDescent="0.25">
      <c r="B31" s="69" t="s">
        <v>51</v>
      </c>
      <c r="C31" s="70">
        <v>1.0416666666666701E-2</v>
      </c>
    </row>
    <row r="32" spans="1:3" x14ac:dyDescent="0.25">
      <c r="B32" s="69" t="s">
        <v>41</v>
      </c>
      <c r="C32" s="70">
        <v>1.07638888888888E-2</v>
      </c>
    </row>
    <row r="33" spans="1:3" x14ac:dyDescent="0.25">
      <c r="B33" t="s">
        <v>22</v>
      </c>
      <c r="C33" s="70">
        <v>1.1111111111111112E-2</v>
      </c>
    </row>
    <row r="34" spans="1:3" x14ac:dyDescent="0.25">
      <c r="B34" s="69" t="s">
        <v>51</v>
      </c>
      <c r="C34" s="70">
        <v>1.1805555555555555E-2</v>
      </c>
    </row>
    <row r="35" spans="1:3" x14ac:dyDescent="0.25">
      <c r="B35" s="69" t="s">
        <v>51</v>
      </c>
      <c r="C35" s="70">
        <v>1.2500000000000001E-2</v>
      </c>
    </row>
    <row r="36" spans="1:3" x14ac:dyDescent="0.25">
      <c r="C36" s="70">
        <v>1.3888888888888888E-2</v>
      </c>
    </row>
    <row r="37" spans="1:3" x14ac:dyDescent="0.25">
      <c r="C37" s="70">
        <v>1.4583333333333334E-2</v>
      </c>
    </row>
    <row r="38" spans="1:3" x14ac:dyDescent="0.25">
      <c r="C38" s="70">
        <v>1.7361111111111112E-2</v>
      </c>
    </row>
    <row r="39" spans="1:3" x14ac:dyDescent="0.25">
      <c r="A39" s="6"/>
      <c r="C39" s="70">
        <v>2.0833333333333332E-2</v>
      </c>
    </row>
    <row r="40" spans="1:3" x14ac:dyDescent="0.25">
      <c r="A40" s="6"/>
    </row>
    <row r="41" spans="1:3" x14ac:dyDescent="0.25">
      <c r="A41" s="6"/>
    </row>
    <row r="42" spans="1:3" x14ac:dyDescent="0.25">
      <c r="A42" s="6"/>
    </row>
    <row r="43" spans="1:3" x14ac:dyDescent="0.25">
      <c r="A43" s="6"/>
    </row>
    <row r="44" spans="1:3" x14ac:dyDescent="0.25">
      <c r="A44" s="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dag 1</vt:lpstr>
      <vt:lpstr>gegevens</vt:lpstr>
      <vt:lpstr>'dag 1'!Afdrukbereik</vt:lpstr>
      <vt:lpstr>afstand</vt:lpstr>
      <vt:lpstr>catagorie</vt:lpstr>
      <vt:lpstr>tijd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</dc:creator>
  <cp:lastModifiedBy>Mink janmaat</cp:lastModifiedBy>
  <cp:lastPrinted>2017-01-08T15:23:53Z</cp:lastPrinted>
  <dcterms:created xsi:type="dcterms:W3CDTF">2014-01-29T11:45:03Z</dcterms:created>
  <dcterms:modified xsi:type="dcterms:W3CDTF">2026-08-16T14:13:11Z</dcterms:modified>
</cp:coreProperties>
</file>